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
    </mc:Choice>
  </mc:AlternateContent>
  <bookViews>
    <workbookView xWindow="-120" yWindow="-120" windowWidth="29040" windowHeight="15720" firstSheet="2" activeTab="2"/>
  </bookViews>
  <sheets>
    <sheet name="Sheet2" sheetId="4" state="hidden" r:id="rId1"/>
    <sheet name="祝日リスト" sheetId="11" state="hidden" r:id="rId2"/>
    <sheet name="ドック申込書" sheetId="8" r:id="rId3"/>
    <sheet name="ｵﾌﾟｼｮﾝ検査" sheetId="3" r:id="rId4"/>
    <sheet name="ドックのご案内" sheetId="6" r:id="rId5"/>
    <sheet name="保険者毎のコース" sheetId="9" state="hidden" r:id="rId6"/>
  </sheets>
  <externalReferences>
    <externalReference r:id="rId7"/>
    <externalReference r:id="rId8"/>
  </externalReferences>
  <definedNames>
    <definedName name="_xlnm.Print_Area" localSheetId="2">ドック申込書!$A$1:$X$49</definedName>
    <definedName name="オプション">Sheet2!$K$2</definedName>
    <definedName name="コース">Sheet2!$E$2:$E$12</definedName>
    <definedName name="タイトル">Sheet2!$A$2:$A$3</definedName>
    <definedName name="胃部検査">Sheet2!$F$2:$F$3</definedName>
    <definedName name="決定日">Sheet2!$J$2</definedName>
    <definedName name="子宮がん提携医療機関">Sheet2!$H$2:$H$5</definedName>
    <definedName name="時間">Sheet2!$I$2:$I$4</definedName>
    <definedName name="祝日リスト">祝日リスト!$A$2:$B$26</definedName>
    <definedName name="性別">Sheet2!$D$2:$D$3</definedName>
    <definedName name="乳がん提携医療機関">Sheet2!$G$2:$G$4</definedName>
    <definedName name="表題" localSheetId="2">[1]Sheet3!$A$1:$A$2</definedName>
    <definedName name="病棟">[2]Sheet1!$A$1:$A$2</definedName>
    <definedName name="保険の種類">Sheet2!$B$2:$B$10</definedName>
    <definedName name="有無">Sheet2!$C$2:$C$3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3" i="8" l="1"/>
  <c r="W16" i="8" l="1"/>
  <c r="V31" i="8"/>
  <c r="Q31" i="8"/>
  <c r="V30" i="8"/>
  <c r="AF36" i="8" l="1"/>
  <c r="AF37" i="8"/>
  <c r="AF35" i="8"/>
  <c r="V29" i="8" l="1"/>
  <c r="Q29" i="8"/>
  <c r="AF32" i="8" l="1"/>
  <c r="AF31" i="8"/>
  <c r="AF30" i="8"/>
  <c r="AF21" i="8"/>
  <c r="AF20" i="8"/>
  <c r="AF19" i="8"/>
  <c r="AF40" i="8" l="1"/>
  <c r="AF39" i="8"/>
  <c r="M16" i="8" l="1"/>
  <c r="R16" i="8" l="1"/>
  <c r="AA31" i="8"/>
  <c r="Z31" i="8"/>
  <c r="L31" i="8"/>
  <c r="Y31" i="8" s="1"/>
  <c r="Q33" i="8"/>
  <c r="Z33" i="8" s="1"/>
  <c r="AF33" i="8"/>
  <c r="AA33" i="8"/>
  <c r="L33" i="8"/>
  <c r="Y33" i="8" s="1"/>
  <c r="Y1" i="8" l="1"/>
  <c r="L29" i="8" l="1"/>
  <c r="Y29" i="8" s="1"/>
  <c r="Z29" i="8" l="1"/>
  <c r="AA29" i="8"/>
  <c r="L19" i="8" l="1"/>
  <c r="L30" i="8"/>
  <c r="L28" i="8"/>
  <c r="L27" i="8"/>
  <c r="L26" i="8"/>
  <c r="L25" i="8"/>
  <c r="L24" i="8"/>
  <c r="L23" i="8"/>
  <c r="L22" i="8"/>
  <c r="L21" i="8"/>
  <c r="L20" i="8"/>
  <c r="J40" i="8" l="1"/>
  <c r="Y15" i="8"/>
  <c r="Z15" i="8"/>
  <c r="AA15" i="8"/>
  <c r="Y6" i="8"/>
  <c r="Z6" i="8"/>
  <c r="AA6" i="8"/>
  <c r="Y3" i="8"/>
  <c r="Z3" i="8"/>
  <c r="AA3" i="8"/>
  <c r="V26" i="8" l="1"/>
  <c r="Q26" i="8"/>
  <c r="AC37" i="8" l="1"/>
  <c r="AD36" i="8"/>
  <c r="AC36" i="8"/>
  <c r="AD35" i="8"/>
  <c r="AC35" i="8"/>
  <c r="AF34" i="8"/>
  <c r="AA34" i="8"/>
  <c r="Z34" i="8"/>
  <c r="Y34" i="8"/>
  <c r="AA32" i="8"/>
  <c r="Z32" i="8"/>
  <c r="Y32" i="8"/>
  <c r="AA30" i="8"/>
  <c r="Q30" i="8"/>
  <c r="Z30" i="8" s="1"/>
  <c r="Y30" i="8"/>
  <c r="V28" i="8"/>
  <c r="AA28" i="8" s="1"/>
  <c r="Q28" i="8"/>
  <c r="Z28" i="8" s="1"/>
  <c r="Y28" i="8"/>
  <c r="V27" i="8"/>
  <c r="AA27" i="8" s="1"/>
  <c r="Q27" i="8"/>
  <c r="Z27" i="8" s="1"/>
  <c r="Y27" i="8"/>
  <c r="AA26" i="8"/>
  <c r="Z26" i="8"/>
  <c r="Y26" i="8"/>
  <c r="V25" i="8"/>
  <c r="AA25" i="8" s="1"/>
  <c r="Q25" i="8"/>
  <c r="Z25" i="8" s="1"/>
  <c r="Y25" i="8"/>
  <c r="V24" i="8"/>
  <c r="AA24" i="8" s="1"/>
  <c r="Q24" i="8"/>
  <c r="Z24" i="8" s="1"/>
  <c r="Y24" i="8"/>
  <c r="V23" i="8"/>
  <c r="AA23" i="8" s="1"/>
  <c r="Q23" i="8"/>
  <c r="Z23" i="8" s="1"/>
  <c r="Y23" i="8"/>
  <c r="V22" i="8"/>
  <c r="AA22" i="8" s="1"/>
  <c r="Q22" i="8"/>
  <c r="Z22" i="8" s="1"/>
  <c r="Y22" i="8"/>
  <c r="V21" i="8"/>
  <c r="AA21" i="8" s="1"/>
  <c r="Q21" i="8"/>
  <c r="Z21" i="8" s="1"/>
  <c r="Y21" i="8"/>
  <c r="V20" i="8"/>
  <c r="AA20" i="8" s="1"/>
  <c r="Q20" i="8"/>
  <c r="Z20" i="8" s="1"/>
  <c r="Y20" i="8"/>
  <c r="V19" i="8"/>
  <c r="AA19" i="8" s="1"/>
  <c r="Q19" i="8"/>
  <c r="Z19" i="8" s="1"/>
  <c r="AF18" i="8"/>
  <c r="AF17" i="8"/>
  <c r="AA17" i="8"/>
  <c r="Z17" i="8"/>
  <c r="Y17" i="8"/>
  <c r="AF16" i="8"/>
  <c r="AA16" i="8"/>
  <c r="Z16" i="8"/>
  <c r="Y16" i="8"/>
  <c r="AF14" i="8"/>
  <c r="AA14" i="8"/>
  <c r="Z14" i="8"/>
  <c r="Y14" i="8"/>
  <c r="AA13" i="8"/>
  <c r="Z13" i="8"/>
  <c r="Y13" i="8"/>
  <c r="AA12" i="8"/>
  <c r="Z12" i="8"/>
  <c r="Y12" i="8"/>
  <c r="AA11" i="8"/>
  <c r="Z11" i="8"/>
  <c r="Y11" i="8"/>
  <c r="AA10" i="8"/>
  <c r="Z10" i="8"/>
  <c r="Y10" i="8"/>
  <c r="AA9" i="8"/>
  <c r="Z9" i="8"/>
  <c r="Y9" i="8"/>
  <c r="AA8" i="8"/>
  <c r="Z8" i="8"/>
  <c r="Y8" i="8"/>
  <c r="AA7" i="8"/>
  <c r="Z7" i="8"/>
  <c r="Y7" i="8"/>
  <c r="AA4" i="8"/>
  <c r="Z4" i="8"/>
  <c r="Y4" i="8"/>
  <c r="O40" i="8" l="1"/>
  <c r="T40" i="8"/>
  <c r="Z39" i="8"/>
  <c r="O39" i="8" s="1"/>
  <c r="Y39" i="8"/>
  <c r="J39" i="8" s="1"/>
  <c r="Z35" i="8"/>
  <c r="AA39" i="8"/>
  <c r="T39" i="8" s="1"/>
  <c r="Y19" i="8"/>
  <c r="Y35" i="8" s="1"/>
  <c r="AA35" i="8"/>
  <c r="AB35" i="8" l="1"/>
  <c r="AB36" i="8" s="1"/>
</calcChain>
</file>

<file path=xl/comments1.xml><?xml version="1.0" encoding="utf-8"?>
<comments xmlns="http://schemas.openxmlformats.org/spreadsheetml/2006/main">
  <authors>
    <author>富士大和温泉病院</author>
    <author xml:space="preserve"> </author>
    <author>Administrator</author>
  </authors>
  <commentList>
    <comment ref="A3" authorId="0" shapeId="0">
      <text>
        <r>
          <rPr>
            <b/>
            <sz val="9"/>
            <color indexed="81"/>
            <rFont val="ＭＳ Ｐゴシック"/>
            <family val="3"/>
            <charset val="128"/>
          </rPr>
          <t>右側の保険証（見本）を参考にして記載してください</t>
        </r>
      </text>
    </comment>
    <comment ref="A4" authorId="1" shapeId="0">
      <text>
        <r>
          <rPr>
            <sz val="9"/>
            <color indexed="81"/>
            <rFont val="ＭＳ Ｐゴシック"/>
            <family val="3"/>
            <charset val="128"/>
          </rPr>
          <t>右側の保険証（見本）を参考にして記載してください
選択肢に保険者がない場合、保険者名称欄は「その他（下段に記載）」を選択した後、下段に保険者名称を入力してください</t>
        </r>
      </text>
    </comment>
    <comment ref="A16" authorId="0" shapeId="0">
      <text>
        <r>
          <rPr>
            <sz val="8"/>
            <color indexed="81"/>
            <rFont val="ＭＳ Ｐゴシック"/>
            <family val="3"/>
            <charset val="128"/>
          </rPr>
          <t>助成券を複数お持ちの方は助成券ごとにお申し込みください</t>
        </r>
        <r>
          <rPr>
            <sz val="8"/>
            <color indexed="81"/>
            <rFont val="ＭＳ ゴシック"/>
            <family val="3"/>
            <charset val="128"/>
          </rPr>
          <t>。</t>
        </r>
      </text>
    </comment>
    <comment ref="B19" authorId="2" shapeId="0">
      <text>
        <r>
          <rPr>
            <sz val="9"/>
            <color indexed="81"/>
            <rFont val="ＭＳ Ｐゴシック"/>
            <family val="3"/>
            <charset val="128"/>
          </rPr>
          <t>頭部CTと併せて申し込みできません。</t>
        </r>
      </text>
    </comment>
    <comment ref="B20" authorId="2" shapeId="0">
      <text>
        <r>
          <rPr>
            <sz val="9"/>
            <color indexed="81"/>
            <rFont val="ＭＳ Ｐゴシック"/>
            <family val="3"/>
            <charset val="128"/>
          </rPr>
          <t>頭部ＭＲＩと併せて申し込みできません。</t>
        </r>
      </text>
    </comment>
    <comment ref="B22" authorId="1" shapeId="0">
      <text>
        <r>
          <rPr>
            <sz val="8"/>
            <color indexed="81"/>
            <rFont val="ＭＳ Ｐゴシック"/>
            <family val="3"/>
            <charset val="128"/>
          </rPr>
          <t>１日コースで大腸内視鏡検査を希望する場合、大腸内視鏡検査の希望日を特記事項にご記入ください。</t>
        </r>
      </text>
    </comment>
    <comment ref="B24" authorId="2" shapeId="0">
      <text>
        <r>
          <rPr>
            <sz val="8"/>
            <color indexed="81"/>
            <rFont val="ＭＳ Ｐゴシック"/>
            <family val="3"/>
            <charset val="128"/>
          </rPr>
          <t>・１日ｺｰｽのみです。
・糖尿病治療中の方は
　検査不可です。</t>
        </r>
      </text>
    </comment>
    <comment ref="B25" authorId="2" shapeId="0">
      <text>
        <r>
          <rPr>
            <sz val="8"/>
            <color indexed="81"/>
            <rFont val="ＭＳ Ｐゴシック"/>
            <family val="3"/>
            <charset val="128"/>
          </rPr>
          <t>１日ｺｰｽのみです。</t>
        </r>
      </text>
    </comment>
    <comment ref="B35" authorId="0" shapeId="0">
      <text>
        <r>
          <rPr>
            <sz val="8"/>
            <color indexed="81"/>
            <rFont val="ＭＳ ゴシック"/>
            <family val="3"/>
            <charset val="128"/>
          </rPr>
          <t>必ず第３希望までご記入ください。</t>
        </r>
      </text>
    </comment>
  </commentList>
</comments>
</file>

<file path=xl/sharedStrings.xml><?xml version="1.0" encoding="utf-8"?>
<sst xmlns="http://schemas.openxmlformats.org/spreadsheetml/2006/main" count="560" uniqueCount="335">
  <si>
    <t>頭部MRI</t>
    <rPh sb="0" eb="2">
      <t>トウブ</t>
    </rPh>
    <phoneticPr fontId="3"/>
  </si>
  <si>
    <t>男</t>
    <rPh sb="0" eb="1">
      <t>オトコ</t>
    </rPh>
    <phoneticPr fontId="3"/>
  </si>
  <si>
    <t>佐賀市栄町1-1</t>
    <rPh sb="0" eb="3">
      <t>サガシ</t>
    </rPh>
    <rPh sb="3" eb="4">
      <t>サカエ</t>
    </rPh>
    <rPh sb="4" eb="5">
      <t>マチ</t>
    </rPh>
    <phoneticPr fontId="3"/>
  </si>
  <si>
    <t>（例）</t>
    <rPh sb="1" eb="2">
      <t>レイ</t>
    </rPh>
    <phoneticPr fontId="3"/>
  </si>
  <si>
    <t>第１希望</t>
    <rPh sb="0" eb="1">
      <t>ダイ</t>
    </rPh>
    <rPh sb="2" eb="4">
      <t>キボウ</t>
    </rPh>
    <phoneticPr fontId="3"/>
  </si>
  <si>
    <t>第２希望</t>
    <rPh sb="0" eb="1">
      <t>ダイ</t>
    </rPh>
    <rPh sb="2" eb="4">
      <t>キボウ</t>
    </rPh>
    <phoneticPr fontId="3"/>
  </si>
  <si>
    <t>第３希望</t>
    <rPh sb="0" eb="1">
      <t>ダイ</t>
    </rPh>
    <rPh sb="2" eb="4">
      <t>キボウ</t>
    </rPh>
    <phoneticPr fontId="3"/>
  </si>
  <si>
    <t>受付日
時刻</t>
    <rPh sb="0" eb="3">
      <t>ウケツケビ</t>
    </rPh>
    <rPh sb="4" eb="6">
      <t>ジコク</t>
    </rPh>
    <phoneticPr fontId="3"/>
  </si>
  <si>
    <t>通知日
時刻</t>
    <rPh sb="0" eb="3">
      <t>ツウチビ</t>
    </rPh>
    <rPh sb="4" eb="6">
      <t>ジコク</t>
    </rPh>
    <phoneticPr fontId="3"/>
  </si>
  <si>
    <t>性別</t>
    <rPh sb="0" eb="2">
      <t>セイベツ</t>
    </rPh>
    <phoneticPr fontId="3"/>
  </si>
  <si>
    <t>郵便番号</t>
    <rPh sb="0" eb="4">
      <t>ユウビンバンゴウ</t>
    </rPh>
    <phoneticPr fontId="3"/>
  </si>
  <si>
    <t>840-8501</t>
  </si>
  <si>
    <t>0952-24-3151</t>
  </si>
  <si>
    <t>肺　機　能</t>
    <rPh sb="0" eb="1">
      <t>ハイ</t>
    </rPh>
    <rPh sb="2" eb="3">
      <t>キ</t>
    </rPh>
    <rPh sb="4" eb="5">
      <t>ノウ</t>
    </rPh>
    <phoneticPr fontId="3"/>
  </si>
  <si>
    <t>内臓脂肪</t>
    <rPh sb="0" eb="2">
      <t>ナイゾウ</t>
    </rPh>
    <rPh sb="2" eb="4">
      <t>シボウ</t>
    </rPh>
    <phoneticPr fontId="3"/>
  </si>
  <si>
    <t>記載項目</t>
    <rPh sb="0" eb="2">
      <t>キサイ</t>
    </rPh>
    <rPh sb="2" eb="4">
      <t>コウモク</t>
    </rPh>
    <phoneticPr fontId="3"/>
  </si>
  <si>
    <t>受診者１</t>
    <rPh sb="0" eb="3">
      <t>ジュシンシャ</t>
    </rPh>
    <phoneticPr fontId="3"/>
  </si>
  <si>
    <t>受診者２</t>
    <rPh sb="0" eb="3">
      <t>ジュシンシャ</t>
    </rPh>
    <phoneticPr fontId="3"/>
  </si>
  <si>
    <t>受診者３</t>
    <rPh sb="0" eb="3">
      <t>ジュシンシャ</t>
    </rPh>
    <phoneticPr fontId="3"/>
  </si>
  <si>
    <t>【注意事項】</t>
    <rPh sb="1" eb="3">
      <t>チュウイ</t>
    </rPh>
    <rPh sb="3" eb="5">
      <t>ジコウ</t>
    </rPh>
    <phoneticPr fontId="3"/>
  </si>
  <si>
    <t>子宮がん（細胞診）</t>
    <rPh sb="0" eb="2">
      <t>シキュウ</t>
    </rPh>
    <rPh sb="5" eb="7">
      <t>サイボウ</t>
    </rPh>
    <rPh sb="7" eb="8">
      <t>シン</t>
    </rPh>
    <phoneticPr fontId="3"/>
  </si>
  <si>
    <t>佐賀太郎</t>
    <rPh sb="0" eb="2">
      <t>サガ</t>
    </rPh>
    <rPh sb="2" eb="4">
      <t>タロウ</t>
    </rPh>
    <phoneticPr fontId="3"/>
  </si>
  <si>
    <t>頭部CT</t>
    <rPh sb="0" eb="2">
      <t>トウブ</t>
    </rPh>
    <phoneticPr fontId="3"/>
  </si>
  <si>
    <t>特記事項等</t>
    <rPh sb="0" eb="2">
      <t>トッキ</t>
    </rPh>
    <rPh sb="2" eb="4">
      <t>ジコウ</t>
    </rPh>
    <rPh sb="4" eb="5">
      <t>トウ</t>
    </rPh>
    <phoneticPr fontId="3"/>
  </si>
  <si>
    <t>頭を輪切りにしたような形で脳を観察します。ＭＲＩ検査に比べて検査時間が短くてすみます。
この検査では、脳出血、脳梗塞及び脳腫瘍などの発見ができます。</t>
    <rPh sb="46" eb="48">
      <t>ケンサ</t>
    </rPh>
    <phoneticPr fontId="3"/>
  </si>
  <si>
    <t>頚動脈は、喉の横の左右にある動脈で、頭部に血液を送っています。内頚動脈への分岐部は、全身の動脈の中でも最も動脈硬化が進みやすい部位の一つとされており、心臓や足の動脈硬化と密接な関係があります。
この頸動脈に向けて、超音波を送信し、はね返ってくる反射波(エコー)を画像化して、頸動脈の動脈硬化がないかを調べます。検査時間は30分程度です。
動脈硬化の危険因子として、糖尿病、高血圧、喫煙習慣、高脂血症があげられており、これらの危険因子を多く持つほど、発見率が高くなります。</t>
    <phoneticPr fontId="3"/>
  </si>
  <si>
    <t>　頭部ＭＲＩ検査とは、磁気共鳴という物理現象を応用し、頭蓋内の断面を画像化し検査します。
検査時間は約３０分程度かかります。
ＣＴ検査では、骨に囲まれた部位では画像の質が低下しますが、ＭＲＩでは骨の影響を受けないので鮮明な画像を得られます。解析度も優れていて、ＣＴでは写せない小さな脳梗塞や、脳幹部の病変などもはっきりとらえることができます。
この検査では、動脈瘤や脳梗塞、脳腫瘍などの発見ができます。</t>
    <rPh sb="45" eb="47">
      <t>ケンサ</t>
    </rPh>
    <rPh sb="47" eb="49">
      <t>ジカン</t>
    </rPh>
    <rPh sb="50" eb="51">
      <t>ヤク</t>
    </rPh>
    <rPh sb="53" eb="54">
      <t>フン</t>
    </rPh>
    <rPh sb="54" eb="56">
      <t>テイド</t>
    </rPh>
    <rPh sb="174" eb="176">
      <t>ケンサ</t>
    </rPh>
    <phoneticPr fontId="3"/>
  </si>
  <si>
    <t>日帰り</t>
    <rPh sb="0" eb="2">
      <t>ヒガエ</t>
    </rPh>
    <phoneticPr fontId="3"/>
  </si>
  <si>
    <t>宿泊</t>
    <rPh sb="0" eb="2">
      <t>シュクハク</t>
    </rPh>
    <phoneticPr fontId="3"/>
  </si>
  <si>
    <t>日帰り２日</t>
    <rPh sb="0" eb="2">
      <t>ヒガエ</t>
    </rPh>
    <rPh sb="4" eb="5">
      <t>ニチ</t>
    </rPh>
    <phoneticPr fontId="3"/>
  </si>
  <si>
    <t>○</t>
  </si>
  <si>
    <t>希望に〇</t>
    <rPh sb="0" eb="2">
      <t>キボウ</t>
    </rPh>
    <phoneticPr fontId="3"/>
  </si>
  <si>
    <t>料金(自動表示）</t>
    <rPh sb="0" eb="1">
      <t>リョウ</t>
    </rPh>
    <rPh sb="1" eb="2">
      <t>キン</t>
    </rPh>
    <rPh sb="3" eb="5">
      <t>ジドウ</t>
    </rPh>
    <rPh sb="5" eb="7">
      <t>ヒョウジ</t>
    </rPh>
    <phoneticPr fontId="3"/>
  </si>
  <si>
    <r>
      <t>　　１日コースは日帰り、２日コースは宿泊になります。宿泊は当院と提携している古湯温泉と
　　熊の川温泉の旅館等にお泊りいただけます。</t>
    </r>
    <r>
      <rPr>
        <b/>
        <sz val="11"/>
        <color rgb="FFFF0000"/>
        <rFont val="HG丸ｺﾞｼｯｸM-PRO"/>
        <family val="3"/>
        <charset val="128"/>
      </rPr>
      <t xml:space="preserve"> </t>
    </r>
    <phoneticPr fontId="3"/>
  </si>
  <si>
    <t>２）検査の項目は次のとおりです。</t>
    <phoneticPr fontId="3"/>
  </si>
  <si>
    <t>　・オプション検査の乳がん検査と子宮がん検査（いずれも女性のみ）は提携する医療機関での
　　実施になります。</t>
    <phoneticPr fontId="3"/>
  </si>
  <si>
    <t>　・１日コースに大腸内視鏡検査を希望される場合は、別の日での実施になります。</t>
    <phoneticPr fontId="3"/>
  </si>
  <si>
    <t>　　（胃内視鏡（胃透視）と大腸内視鏡を同じ日に行うことができないためです。）</t>
    <phoneticPr fontId="3"/>
  </si>
  <si>
    <t>コース</t>
    <phoneticPr fontId="3"/>
  </si>
  <si>
    <t>１日コース</t>
    <rPh sb="1" eb="2">
      <t>ヒ</t>
    </rPh>
    <phoneticPr fontId="3"/>
  </si>
  <si>
    <t>２日コース</t>
    <rPh sb="1" eb="2">
      <t>ヒ</t>
    </rPh>
    <phoneticPr fontId="3"/>
  </si>
  <si>
    <t>料金</t>
    <rPh sb="0" eb="2">
      <t>リョウキン</t>
    </rPh>
    <phoneticPr fontId="3"/>
  </si>
  <si>
    <t>５２，８００円（税込）</t>
    <rPh sb="6" eb="7">
      <t>エン</t>
    </rPh>
    <rPh sb="8" eb="9">
      <t>ゼイ</t>
    </rPh>
    <rPh sb="9" eb="10">
      <t>コ</t>
    </rPh>
    <phoneticPr fontId="3"/>
  </si>
  <si>
    <t>３７，４００円（税込）</t>
    <rPh sb="6" eb="7">
      <t>エン</t>
    </rPh>
    <rPh sb="8" eb="9">
      <t>ゼイ</t>
    </rPh>
    <rPh sb="9" eb="10">
      <t>コ</t>
    </rPh>
    <phoneticPr fontId="3"/>
  </si>
  <si>
    <t>オプション
検査項目
及び料金
（税込）</t>
    <phoneticPr fontId="3"/>
  </si>
  <si>
    <t>・頭部ＭＲＩ</t>
    <phoneticPr fontId="3"/>
  </si>
  <si>
    <t>・頭部ＣＴ</t>
    <phoneticPr fontId="3"/>
  </si>
  <si>
    <t>・大腸内視鏡　</t>
    <phoneticPr fontId="3"/>
  </si>
  <si>
    <t>・頚動脈超音波</t>
    <phoneticPr fontId="3"/>
  </si>
  <si>
    <t>・糖負荷　</t>
    <phoneticPr fontId="3"/>
  </si>
  <si>
    <t>・内臓脂肪測定</t>
    <phoneticPr fontId="3"/>
  </si>
  <si>
    <t>・肺機能　</t>
    <phoneticPr fontId="3"/>
  </si>
  <si>
    <t>・甲状腺　　</t>
    <phoneticPr fontId="3"/>
  </si>
  <si>
    <t>・乳がん（Ｘ線）　</t>
    <phoneticPr fontId="3"/>
  </si>
  <si>
    <t>・子宮がん（細胞診）</t>
    <phoneticPr fontId="3"/>
  </si>
  <si>
    <t>・乳がん（Ｘ線+超音波）</t>
    <phoneticPr fontId="3"/>
  </si>
  <si>
    <t>３）受診申込みの手続き（必ずお読みください。）</t>
    <phoneticPr fontId="3"/>
  </si>
  <si>
    <t>①人間ドックの予約空き状況をご確認ください。　</t>
    <phoneticPr fontId="3"/>
  </si>
  <si>
    <t>③健診日を決定したお知らせは、当院が「人間ドック申込書」を受信した日から概ね３日以内にメールで送信します。</t>
    <phoneticPr fontId="3"/>
  </si>
  <si>
    <t>④健診日の１ケ月ほど前に問診票などの書類を当院からご自宅に郵送します。</t>
    <phoneticPr fontId="3"/>
  </si>
  <si>
    <t>（乳がん検査ができる医療機関）</t>
    <phoneticPr fontId="3"/>
  </si>
  <si>
    <t>月</t>
    <rPh sb="0" eb="1">
      <t>ツキ</t>
    </rPh>
    <phoneticPr fontId="3"/>
  </si>
  <si>
    <t>火</t>
    <rPh sb="0" eb="1">
      <t>ヒ</t>
    </rPh>
    <phoneticPr fontId="3"/>
  </si>
  <si>
    <t>水</t>
    <rPh sb="0" eb="1">
      <t>スイ</t>
    </rPh>
    <phoneticPr fontId="3"/>
  </si>
  <si>
    <t>木</t>
    <rPh sb="0" eb="1">
      <t>キ</t>
    </rPh>
    <phoneticPr fontId="3"/>
  </si>
  <si>
    <t>金</t>
    <rPh sb="0" eb="1">
      <t>キン</t>
    </rPh>
    <phoneticPr fontId="3"/>
  </si>
  <si>
    <t>土</t>
    <rPh sb="0" eb="1">
      <t>ド</t>
    </rPh>
    <phoneticPr fontId="3"/>
  </si>
  <si>
    <t>医療機関名</t>
    <rPh sb="0" eb="2">
      <t>イリョウ</t>
    </rPh>
    <rPh sb="2" eb="4">
      <t>キカン</t>
    </rPh>
    <rPh sb="4" eb="5">
      <t>メイ</t>
    </rPh>
    <phoneticPr fontId="3"/>
  </si>
  <si>
    <t>住　所</t>
    <rPh sb="0" eb="1">
      <t>ジュウ</t>
    </rPh>
    <rPh sb="2" eb="3">
      <t>ショ</t>
    </rPh>
    <phoneticPr fontId="3"/>
  </si>
  <si>
    <t>佐賀中部病院</t>
    <rPh sb="0" eb="2">
      <t>サガ</t>
    </rPh>
    <rPh sb="2" eb="4">
      <t>チュウブ</t>
    </rPh>
    <rPh sb="4" eb="6">
      <t>ビョウイン</t>
    </rPh>
    <phoneticPr fontId="3"/>
  </si>
  <si>
    <t>兵庫南3丁目</t>
    <rPh sb="0" eb="2">
      <t>ヒョウゴ</t>
    </rPh>
    <rPh sb="2" eb="3">
      <t>ミナミ</t>
    </rPh>
    <rPh sb="4" eb="6">
      <t>チョウメ</t>
    </rPh>
    <phoneticPr fontId="3"/>
  </si>
  <si>
    <t>検査可能な曜日</t>
    <rPh sb="0" eb="2">
      <t>ケンサ</t>
    </rPh>
    <rPh sb="2" eb="4">
      <t>カノウ</t>
    </rPh>
    <rPh sb="5" eb="7">
      <t>ヨウビ</t>
    </rPh>
    <phoneticPr fontId="3"/>
  </si>
  <si>
    <t>●</t>
    <phoneticPr fontId="3"/>
  </si>
  <si>
    <t>こいけクリニック</t>
    <phoneticPr fontId="3"/>
  </si>
  <si>
    <t>兵庫北２丁目</t>
    <rPh sb="0" eb="2">
      <t>ヒョウゴ</t>
    </rPh>
    <rPh sb="2" eb="3">
      <t>キタ</t>
    </rPh>
    <rPh sb="4" eb="6">
      <t>チョウメ</t>
    </rPh>
    <phoneticPr fontId="3"/>
  </si>
  <si>
    <t>（子宮がん検査ができる医療機関）</t>
    <rPh sb="1" eb="3">
      <t>シキュウ</t>
    </rPh>
    <phoneticPr fontId="3"/>
  </si>
  <si>
    <t>すこやか女性
クリニック</t>
    <rPh sb="4" eb="6">
      <t>ジョセイ</t>
    </rPh>
    <phoneticPr fontId="3"/>
  </si>
  <si>
    <t>白山２丁目
（ｴｽﾌﾟﾗｯﾂ）</t>
    <rPh sb="0" eb="1">
      <t>シロ</t>
    </rPh>
    <rPh sb="1" eb="2">
      <t>ヤマ</t>
    </rPh>
    <rPh sb="3" eb="5">
      <t>チョウメ</t>
    </rPh>
    <phoneticPr fontId="3"/>
  </si>
  <si>
    <t>庄野真由美
ﾚﾃﾞｲｰｽｸﾘﾆｯｸ</t>
    <phoneticPr fontId="3"/>
  </si>
  <si>
    <t>兵庫北２丁目</t>
    <rPh sb="0" eb="2">
      <t>ヒョウゴ</t>
    </rPh>
    <phoneticPr fontId="3"/>
  </si>
  <si>
    <t>・糖負荷　　　　※ｺｰｽに含まれています</t>
    <phoneticPr fontId="3"/>
  </si>
  <si>
    <t>・内臓脂肪測定　※ｺｰｽに含まれています</t>
    <phoneticPr fontId="3"/>
  </si>
  <si>
    <t>４）お食事券をお渡しします。</t>
    <phoneticPr fontId="3"/>
  </si>
  <si>
    <t>電話番号</t>
    <rPh sb="0" eb="2">
      <t>デンワ</t>
    </rPh>
    <rPh sb="2" eb="4">
      <t>バンゴウ</t>
    </rPh>
    <phoneticPr fontId="3"/>
  </si>
  <si>
    <t>定休日</t>
    <rPh sb="0" eb="2">
      <t>テイキュウ</t>
    </rPh>
    <rPh sb="2" eb="3">
      <t>ヒ</t>
    </rPh>
    <phoneticPr fontId="3"/>
  </si>
  <si>
    <t>営業時間</t>
    <rPh sb="0" eb="2">
      <t>エイギョウ</t>
    </rPh>
    <rPh sb="2" eb="4">
      <t>ジカン</t>
    </rPh>
    <phoneticPr fontId="3"/>
  </si>
  <si>
    <t>指定する飲食店</t>
    <rPh sb="0" eb="2">
      <t>シテイ</t>
    </rPh>
    <rPh sb="4" eb="6">
      <t>インショク</t>
    </rPh>
    <rPh sb="6" eb="7">
      <t>テン</t>
    </rPh>
    <phoneticPr fontId="3"/>
  </si>
  <si>
    <t>64-2388</t>
    <phoneticPr fontId="3"/>
  </si>
  <si>
    <t>第３木曜日</t>
    <rPh sb="0" eb="1">
      <t>ダイ</t>
    </rPh>
    <rPh sb="2" eb="5">
      <t>モクヨウビ</t>
    </rPh>
    <phoneticPr fontId="3"/>
  </si>
  <si>
    <t>火曜日</t>
    <rPh sb="0" eb="3">
      <t>カヨウビ</t>
    </rPh>
    <phoneticPr fontId="3"/>
  </si>
  <si>
    <t>瓦そば 田舎 （富士町古湯）</t>
    <phoneticPr fontId="3"/>
  </si>
  <si>
    <t>58-2240</t>
    <phoneticPr fontId="3"/>
  </si>
  <si>
    <t>水曜日</t>
    <rPh sb="0" eb="3">
      <t>スイヨウビ</t>
    </rPh>
    <phoneticPr fontId="3"/>
  </si>
  <si>
    <t>58-3200</t>
    <phoneticPr fontId="3"/>
  </si>
  <si>
    <t>57-2011</t>
    <phoneticPr fontId="3"/>
  </si>
  <si>
    <t>58-2075</t>
    <phoneticPr fontId="3"/>
  </si>
  <si>
    <t>森の香 菖蒲ご膳　（富士町関屋）</t>
    <phoneticPr fontId="3"/>
  </si>
  <si>
    <t>古湯キッチン１０-ten （富士町古湯）</t>
    <phoneticPr fontId="3"/>
  </si>
  <si>
    <t>５）宿泊の手続き（２日コースの場合）</t>
    <phoneticPr fontId="3"/>
  </si>
  <si>
    <t>■ 宿泊は</t>
    <phoneticPr fontId="3"/>
  </si>
  <si>
    <t>ドック受診の当日（１日目）に、「宿泊券」（１泊分。夕食・ワンドリンクサービス付）をお渡ししますので、旅館に提出してください。</t>
    <phoneticPr fontId="3"/>
  </si>
  <si>
    <t xml:space="preserve">宿泊料の旅館へのお支払いは不要です。ただし、料理等を追加で注文された場合など、宿泊券に含まれる料金以外の料金がある場合は、各自で精算が必要です。
ご宿泊できる旅館等は以下のとおりです。
</t>
    <phoneticPr fontId="3"/>
  </si>
  <si>
    <t>名称</t>
    <rPh sb="0" eb="2">
      <t>メイショウ</t>
    </rPh>
    <phoneticPr fontId="3"/>
  </si>
  <si>
    <t>住所</t>
    <rPh sb="0" eb="2">
      <t>ジュウショ</t>
    </rPh>
    <phoneticPr fontId="3"/>
  </si>
  <si>
    <t>温泉名</t>
    <rPh sb="0" eb="2">
      <t>オンセン</t>
    </rPh>
    <rPh sb="2" eb="3">
      <t>メイ</t>
    </rPh>
    <phoneticPr fontId="3"/>
  </si>
  <si>
    <t>古湯温泉</t>
    <rPh sb="0" eb="1">
      <t>フル</t>
    </rPh>
    <rPh sb="1" eb="2">
      <t>ユ</t>
    </rPh>
    <rPh sb="2" eb="4">
      <t>オンセン</t>
    </rPh>
    <phoneticPr fontId="3"/>
  </si>
  <si>
    <t>大和屋</t>
    <rPh sb="0" eb="2">
      <t>ヤマト</t>
    </rPh>
    <rPh sb="2" eb="3">
      <t>ヤ</t>
    </rPh>
    <phoneticPr fontId="3"/>
  </si>
  <si>
    <t>夢千鳥</t>
    <rPh sb="0" eb="1">
      <t>ユメ</t>
    </rPh>
    <rPh sb="1" eb="2">
      <t>セン</t>
    </rPh>
    <rPh sb="2" eb="3">
      <t>トリ</t>
    </rPh>
    <phoneticPr fontId="3"/>
  </si>
  <si>
    <t>熊の川
温　泉</t>
    <rPh sb="0" eb="1">
      <t>クマ</t>
    </rPh>
    <rPh sb="2" eb="3">
      <t>カワ</t>
    </rPh>
    <rPh sb="4" eb="5">
      <t>オン</t>
    </rPh>
    <rPh sb="6" eb="7">
      <t>イズミ</t>
    </rPh>
    <phoneticPr fontId="3"/>
  </si>
  <si>
    <t>58-2101</t>
    <phoneticPr fontId="3"/>
  </si>
  <si>
    <t>51-0155</t>
    <phoneticPr fontId="3"/>
  </si>
  <si>
    <t>63-0100</t>
    <phoneticPr fontId="3"/>
  </si>
  <si>
    <t>各旅館の所在地等はこちらを検索ください。 http://www.fuji-spa.com/</t>
    <phoneticPr fontId="3"/>
  </si>
  <si>
    <t>●所在地・交通アクセス</t>
  </si>
  <si>
    <t>古湯温泉</t>
    <phoneticPr fontId="3"/>
  </si>
  <si>
    <t>熊の川温泉</t>
    <phoneticPr fontId="3"/>
  </si>
  <si>
    <t xml:space="preserve">佐賀駅から北へ約20ｋｍ、標高200ｍの山峡にあり、四季を通じ保養・観光に古くから親しまれ、
斎藤茂吉・青木繁等の来遊地としても有名。
・泉　質　　アルカリ性単純泉
・適応症　　①浴用　慢性リウマチ、神経痛、神経炎、骨・関節等の運動障害
　　　　　　　外傷性障害の治療,疲労回復
　　　　　　②飲用　神経衰弱、ヒステリーの興奮型、脳溢血の半身不随
　　　　　　　不眠症、小児マヒ、動脈硬化
</t>
    <phoneticPr fontId="3"/>
  </si>
  <si>
    <t xml:space="preserve">佐賀駅から北へ約16ｋｍ,標高180ｍ。僧空海が唐より帰国後、全国行脚の旅の折この地を訪ね、水鳥の水浴を目にし、温泉を発見する。その後水没と再興を繰り返しながら今日に至る。自然の中で四季折々に山々や川面の風情が楽しめる。 
・泉　質　　単純弱放射能泉
・適応症　　①浴用　リウマチ性疾患、痛風、動脈硬化、高血圧症、慢性胆のう炎、
　　　　　　　外傷性後遺症、慢性皮膚病
　　　　　　②飲用　痛風、リウマチ性疾患、慢性消化器疾患、慢性胆のう炎、糖尿病
</t>
    <phoneticPr fontId="3"/>
  </si>
  <si>
    <r>
      <t>・希望されるオプションの検査項目によっては、</t>
    </r>
    <r>
      <rPr>
        <sz val="11"/>
        <color rgb="FFFF0000"/>
        <rFont val="HG丸ｺﾞｼｯｸM-PRO"/>
        <family val="3"/>
        <charset val="128"/>
      </rPr>
      <t>人間ドックの検診と乳がん・子宮がんの検査が同じ日にできない場合</t>
    </r>
    <r>
      <rPr>
        <sz val="11"/>
        <rFont val="HG丸ｺﾞｼｯｸM-PRO"/>
        <family val="3"/>
        <charset val="128"/>
      </rPr>
      <t>があります。</t>
    </r>
    <phoneticPr fontId="3"/>
  </si>
  <si>
    <r>
      <t>■ 宿泊料の支払いは不要です。</t>
    </r>
    <r>
      <rPr>
        <b/>
        <sz val="14"/>
        <color rgb="FFFF0000"/>
        <rFont val="HG丸ｺﾞｼｯｸM-PRO"/>
        <family val="3"/>
        <charset val="128"/>
      </rPr>
      <t>（当院が負担します。）</t>
    </r>
    <phoneticPr fontId="3"/>
  </si>
  <si>
    <r>
      <rPr>
        <b/>
        <sz val="14"/>
        <color rgb="FF00B050"/>
        <rFont val="HG丸ｺﾞｼｯｸM-PRO"/>
        <family val="3"/>
        <charset val="128"/>
      </rPr>
      <t>■ 利用方法</t>
    </r>
    <r>
      <rPr>
        <sz val="11"/>
        <rFont val="HG丸ｺﾞｼｯｸM-PRO"/>
        <family val="3"/>
        <charset val="128"/>
      </rPr>
      <t xml:space="preserve">
　　会計時にお食事券をお店にお渡しください。
　　　※ご会計が1,000円以下の場合は釣銭はありません。
　　　※ご会計が1,000円を超える場合は、超える金額のお支払いが必要です。</t>
    </r>
    <phoneticPr fontId="3"/>
  </si>
  <si>
    <r>
      <t>１）</t>
    </r>
    <r>
      <rPr>
        <b/>
        <sz val="14"/>
        <color rgb="FF080CB8"/>
        <rFont val="HG丸ｺﾞｼｯｸM-PRO"/>
        <family val="3"/>
        <charset val="128"/>
      </rPr>
      <t>コースは１日コースと２日コースがあります。</t>
    </r>
  </si>
  <si>
    <r>
      <t>・１日コースに大腸内視鏡検査を希望される場合は、別の日での実施になりますので、特記事項
    欄に</t>
    </r>
    <r>
      <rPr>
        <sz val="11"/>
        <color rgb="FFFF0000"/>
        <rFont val="HG丸ｺﾞｼｯｸM-PRO"/>
        <family val="3"/>
        <charset val="128"/>
      </rPr>
      <t>希望の日にちを記入</t>
    </r>
    <r>
      <rPr>
        <sz val="11"/>
        <rFont val="HG丸ｺﾞｼｯｸM-PRO"/>
        <family val="3"/>
        <charset val="128"/>
      </rPr>
      <t>してください。（検診日から概ね１週間以内でお願いします。）</t>
    </r>
    <rPh sb="50" eb="52">
      <t>キボウ</t>
    </rPh>
    <phoneticPr fontId="3"/>
  </si>
  <si>
    <t>お渡しする枚数は１日コースが１枚、２日コースは２枚です。
ドック当日の昼食にご利用ください。また、有効期間内であれば後日利用することもできます。
利用できる飲食店は以下のお店です。</t>
    <phoneticPr fontId="3"/>
  </si>
  <si>
    <r>
      <t>人間ドックを受診される日に当院が指定する飲食店で利用できる</t>
    </r>
    <r>
      <rPr>
        <sz val="11"/>
        <color rgb="FFFF0000"/>
        <rFont val="HG丸ｺﾞｼｯｸM-PRO"/>
        <family val="3"/>
        <charset val="128"/>
      </rPr>
      <t>“お食事券”をお渡しします。
（１枚あたり1，000円、有効期間あり。）</t>
    </r>
    <phoneticPr fontId="3"/>
  </si>
  <si>
    <t>日帰り</t>
    <rPh sb="0" eb="1">
      <t>ヒ</t>
    </rPh>
    <rPh sb="1" eb="2">
      <t>カエ</t>
    </rPh>
    <phoneticPr fontId="3"/>
  </si>
  <si>
    <t>日帰り
２日</t>
    <rPh sb="0" eb="1">
      <t>ヒ</t>
    </rPh>
    <rPh sb="1" eb="2">
      <t>カエ</t>
    </rPh>
    <rPh sb="5" eb="6">
      <t>ヒ</t>
    </rPh>
    <phoneticPr fontId="3"/>
  </si>
  <si>
    <t>脳ドック</t>
    <rPh sb="0" eb="1">
      <t>ノウ</t>
    </rPh>
    <phoneticPr fontId="3"/>
  </si>
  <si>
    <t>大腸がん検診</t>
    <rPh sb="0" eb="2">
      <t>ダイチョウ</t>
    </rPh>
    <rPh sb="4" eb="6">
      <t>ケンシン</t>
    </rPh>
    <phoneticPr fontId="3"/>
  </si>
  <si>
    <t>乳がん
検診</t>
    <rPh sb="0" eb="1">
      <t>ニュウ</t>
    </rPh>
    <rPh sb="4" eb="6">
      <t>ケンシン</t>
    </rPh>
    <phoneticPr fontId="3"/>
  </si>
  <si>
    <t>子宮がん検診</t>
    <rPh sb="0" eb="2">
      <t>シキュウ</t>
    </rPh>
    <rPh sb="4" eb="6">
      <t>ケンシン</t>
    </rPh>
    <phoneticPr fontId="3"/>
  </si>
  <si>
    <t>○</t>
    <phoneticPr fontId="3"/>
  </si>
  <si>
    <t>佐賀市国民健康保険</t>
    <rPh sb="0" eb="3">
      <t>サガシ</t>
    </rPh>
    <rPh sb="3" eb="5">
      <t>コクミン</t>
    </rPh>
    <rPh sb="5" eb="7">
      <t>ケンコウ</t>
    </rPh>
    <rPh sb="7" eb="9">
      <t>ホケン</t>
    </rPh>
    <phoneticPr fontId="3"/>
  </si>
  <si>
    <t>公立学校共済組合佐賀支部</t>
    <rPh sb="0" eb="2">
      <t>コウリツ</t>
    </rPh>
    <rPh sb="2" eb="4">
      <t>ガッコウ</t>
    </rPh>
    <rPh sb="4" eb="6">
      <t>キョウサイ</t>
    </rPh>
    <rPh sb="6" eb="8">
      <t>クミアイ</t>
    </rPh>
    <rPh sb="8" eb="10">
      <t>サガ</t>
    </rPh>
    <rPh sb="10" eb="12">
      <t>シブ</t>
    </rPh>
    <phoneticPr fontId="3"/>
  </si>
  <si>
    <t>小糸健康保険組合</t>
    <rPh sb="0" eb="2">
      <t>コイト</t>
    </rPh>
    <rPh sb="2" eb="4">
      <t>ケンコウ</t>
    </rPh>
    <rPh sb="4" eb="6">
      <t>ホケン</t>
    </rPh>
    <rPh sb="6" eb="8">
      <t>クミアイ</t>
    </rPh>
    <phoneticPr fontId="3"/>
  </si>
  <si>
    <t>佐賀銀行健康保険組合</t>
    <rPh sb="0" eb="2">
      <t>サガ</t>
    </rPh>
    <rPh sb="2" eb="4">
      <t>ギンコウ</t>
    </rPh>
    <rPh sb="4" eb="6">
      <t>ケンコウ</t>
    </rPh>
    <rPh sb="6" eb="8">
      <t>ホケン</t>
    </rPh>
    <rPh sb="8" eb="10">
      <t>クミアイ</t>
    </rPh>
    <phoneticPr fontId="3"/>
  </si>
  <si>
    <t>その他</t>
    <rPh sb="2" eb="3">
      <t>タ</t>
    </rPh>
    <phoneticPr fontId="3"/>
  </si>
  <si>
    <t>保険者名称</t>
    <rPh sb="0" eb="2">
      <t>ホケン</t>
    </rPh>
    <rPh sb="2" eb="3">
      <t>シャ</t>
    </rPh>
    <rPh sb="3" eb="5">
      <t>メイショウ</t>
    </rPh>
    <phoneticPr fontId="3"/>
  </si>
  <si>
    <t>コース</t>
    <phoneticPr fontId="3"/>
  </si>
  <si>
    <t>あり</t>
    <phoneticPr fontId="3"/>
  </si>
  <si>
    <t>なし</t>
    <phoneticPr fontId="3"/>
  </si>
  <si>
    <t>保険者名称</t>
    <rPh sb="0" eb="3">
      <t>ホケンシャ</t>
    </rPh>
    <rPh sb="3" eb="5">
      <t>メイショウ</t>
    </rPh>
    <phoneticPr fontId="3"/>
  </si>
  <si>
    <t>保険者からの補助</t>
    <rPh sb="0" eb="3">
      <t>ホケンシャ</t>
    </rPh>
    <rPh sb="6" eb="8">
      <t>ホジョ</t>
    </rPh>
    <phoneticPr fontId="3"/>
  </si>
  <si>
    <t>ﾌﾘｶﾞﾅ</t>
    <phoneticPr fontId="3"/>
  </si>
  <si>
    <t>サガタロウ</t>
    <phoneticPr fontId="3"/>
  </si>
  <si>
    <t>氏名</t>
    <phoneticPr fontId="3"/>
  </si>
  <si>
    <t>生年月日</t>
    <phoneticPr fontId="3"/>
  </si>
  <si>
    <t>自宅住所</t>
    <phoneticPr fontId="3"/>
  </si>
  <si>
    <t>糖尿病の指摘又は治療歴</t>
    <rPh sb="0" eb="3">
      <t>トウニョウビョウ</t>
    </rPh>
    <rPh sb="4" eb="6">
      <t>シテキ</t>
    </rPh>
    <rPh sb="6" eb="7">
      <t>マタ</t>
    </rPh>
    <rPh sb="8" eb="11">
      <t>チリョウレキ</t>
    </rPh>
    <phoneticPr fontId="3"/>
  </si>
  <si>
    <t>※糖尿病の指摘を受けた方又は治療中の方は糖負荷試験を受けることができません</t>
    <rPh sb="1" eb="4">
      <t>トウニョウビョウ</t>
    </rPh>
    <rPh sb="5" eb="7">
      <t>シテキ</t>
    </rPh>
    <rPh sb="8" eb="9">
      <t>ウ</t>
    </rPh>
    <rPh sb="11" eb="12">
      <t>カタ</t>
    </rPh>
    <rPh sb="12" eb="13">
      <t>マタ</t>
    </rPh>
    <rPh sb="14" eb="17">
      <t>チリョウチュウ</t>
    </rPh>
    <rPh sb="18" eb="19">
      <t>カタ</t>
    </rPh>
    <rPh sb="20" eb="23">
      <t>トウフカ</t>
    </rPh>
    <rPh sb="23" eb="25">
      <t>シケン</t>
    </rPh>
    <rPh sb="26" eb="27">
      <t>ウ</t>
    </rPh>
    <phoneticPr fontId="3"/>
  </si>
  <si>
    <t>料　金</t>
    <rPh sb="0" eb="1">
      <t>リョウ</t>
    </rPh>
    <rPh sb="2" eb="3">
      <t>キン</t>
    </rPh>
    <phoneticPr fontId="3"/>
  </si>
  <si>
    <t>オプション検査(希望する検査に○)</t>
    <rPh sb="5" eb="7">
      <t>ケンサ</t>
    </rPh>
    <phoneticPr fontId="3"/>
  </si>
  <si>
    <t>胸部CT</t>
    <rPh sb="0" eb="2">
      <t>キョウブ</t>
    </rPh>
    <phoneticPr fontId="3"/>
  </si>
  <si>
    <t>大腸内視鏡</t>
    <phoneticPr fontId="3"/>
  </si>
  <si>
    <t>頚動脈エコー</t>
    <phoneticPr fontId="3"/>
  </si>
  <si>
    <t>糖　負　荷</t>
    <phoneticPr fontId="3"/>
  </si>
  <si>
    <t>喀痰細胞</t>
    <phoneticPr fontId="3"/>
  </si>
  <si>
    <t>甲状腺</t>
    <phoneticPr fontId="3"/>
  </si>
  <si>
    <t>希望日</t>
    <rPh sb="0" eb="3">
      <t>キボウビ</t>
    </rPh>
    <phoneticPr fontId="3"/>
  </si>
  <si>
    <t>※人間ドック決定日は、申込書の受信日から概ね３日以内（閉庁日を除く）に庁内メールでお知らせします。</t>
    <rPh sb="1" eb="3">
      <t>ニンゲン</t>
    </rPh>
    <rPh sb="6" eb="9">
      <t>ケッテイビ</t>
    </rPh>
    <rPh sb="11" eb="13">
      <t>モウシコミ</t>
    </rPh>
    <rPh sb="13" eb="14">
      <t>ショ</t>
    </rPh>
    <rPh sb="15" eb="17">
      <t>ジュシン</t>
    </rPh>
    <rPh sb="17" eb="18">
      <t>ヒ</t>
    </rPh>
    <rPh sb="20" eb="21">
      <t>オオム</t>
    </rPh>
    <rPh sb="23" eb="24">
      <t>ヒ</t>
    </rPh>
    <rPh sb="24" eb="26">
      <t>イナイ</t>
    </rPh>
    <rPh sb="27" eb="29">
      <t>ヘイチョウ</t>
    </rPh>
    <rPh sb="29" eb="30">
      <t>ビ</t>
    </rPh>
    <rPh sb="31" eb="32">
      <t>ノゾ</t>
    </rPh>
    <rPh sb="35" eb="37">
      <t>チョウナイ</t>
    </rPh>
    <rPh sb="42" eb="43">
      <t>シ</t>
    </rPh>
    <phoneticPr fontId="3"/>
  </si>
  <si>
    <t>電話番号</t>
    <phoneticPr fontId="3"/>
  </si>
  <si>
    <t>あり</t>
    <phoneticPr fontId="3"/>
  </si>
  <si>
    <t>ドックのコース</t>
    <phoneticPr fontId="3"/>
  </si>
  <si>
    <t>７月１６日～　７月１７日</t>
    <phoneticPr fontId="3"/>
  </si>
  <si>
    <t>～</t>
    <phoneticPr fontId="3"/>
  </si>
  <si>
    <t>９月１３日～　９月１４日</t>
    <phoneticPr fontId="3"/>
  </si>
  <si>
    <t>１０月 ２日～ １０月 ３日</t>
    <phoneticPr fontId="3"/>
  </si>
  <si>
    <t>あり</t>
    <phoneticPr fontId="3"/>
  </si>
  <si>
    <t>なし</t>
    <phoneticPr fontId="3"/>
  </si>
  <si>
    <t>保険の種類</t>
    <rPh sb="0" eb="2">
      <t>ホケン</t>
    </rPh>
    <rPh sb="3" eb="5">
      <t>シュルイ</t>
    </rPh>
    <phoneticPr fontId="3"/>
  </si>
  <si>
    <t>有無</t>
    <rPh sb="0" eb="2">
      <t>ウム</t>
    </rPh>
    <phoneticPr fontId="3"/>
  </si>
  <si>
    <t>性別</t>
    <rPh sb="0" eb="2">
      <t>セイベツ</t>
    </rPh>
    <phoneticPr fontId="3"/>
  </si>
  <si>
    <t>男</t>
    <rPh sb="0" eb="1">
      <t>オトコ</t>
    </rPh>
    <phoneticPr fontId="3"/>
  </si>
  <si>
    <t>女</t>
    <rPh sb="0" eb="1">
      <t>オンナ</t>
    </rPh>
    <phoneticPr fontId="3"/>
  </si>
  <si>
    <t>コース</t>
    <phoneticPr fontId="3"/>
  </si>
  <si>
    <t>日帰り</t>
    <rPh sb="0" eb="2">
      <t>ヒガエ</t>
    </rPh>
    <phoneticPr fontId="3"/>
  </si>
  <si>
    <t>宿泊</t>
    <rPh sb="0" eb="2">
      <t>シュクハク</t>
    </rPh>
    <phoneticPr fontId="3"/>
  </si>
  <si>
    <t>日帰り２日</t>
    <rPh sb="0" eb="2">
      <t>ヒガエ</t>
    </rPh>
    <rPh sb="4" eb="5">
      <t>ニチ</t>
    </rPh>
    <phoneticPr fontId="3"/>
  </si>
  <si>
    <t>胃部検査</t>
    <rPh sb="0" eb="2">
      <t>イブ</t>
    </rPh>
    <rPh sb="2" eb="4">
      <t>ケンサ</t>
    </rPh>
    <phoneticPr fontId="3"/>
  </si>
  <si>
    <t>胃カメラ</t>
    <rPh sb="0" eb="1">
      <t>イ</t>
    </rPh>
    <phoneticPr fontId="3"/>
  </si>
  <si>
    <t>胃透視</t>
    <rPh sb="0" eb="1">
      <t>イ</t>
    </rPh>
    <rPh sb="1" eb="3">
      <t>トウシ</t>
    </rPh>
    <phoneticPr fontId="3"/>
  </si>
  <si>
    <t>胃部検査</t>
    <rPh sb="1" eb="2">
      <t>ブ</t>
    </rPh>
    <rPh sb="2" eb="4">
      <t>ケンサ</t>
    </rPh>
    <phoneticPr fontId="3"/>
  </si>
  <si>
    <t>こいけクリニック</t>
  </si>
  <si>
    <t>すこやか女性クリニック</t>
    <rPh sb="4" eb="6">
      <t>ジョセイ</t>
    </rPh>
    <phoneticPr fontId="3"/>
  </si>
  <si>
    <t>庄野真由美ﾚﾃﾞｨｰｽｸﾘﾆｯｸ</t>
    <rPh sb="0" eb="2">
      <t>ショウノ</t>
    </rPh>
    <rPh sb="2" eb="5">
      <t>マユミ</t>
    </rPh>
    <phoneticPr fontId="3"/>
  </si>
  <si>
    <t>乳がん提携医療機関</t>
    <rPh sb="0" eb="1">
      <t>ニュウ</t>
    </rPh>
    <rPh sb="3" eb="5">
      <t>テイケイ</t>
    </rPh>
    <rPh sb="5" eb="7">
      <t>イリョウ</t>
    </rPh>
    <rPh sb="7" eb="9">
      <t>キカン</t>
    </rPh>
    <phoneticPr fontId="3"/>
  </si>
  <si>
    <t>子宮がん提携医療機関</t>
    <rPh sb="0" eb="2">
      <t>シキュウ</t>
    </rPh>
    <rPh sb="4" eb="6">
      <t>テイケイ</t>
    </rPh>
    <rPh sb="6" eb="8">
      <t>イリョウ</t>
    </rPh>
    <rPh sb="8" eb="10">
      <t>キカン</t>
    </rPh>
    <phoneticPr fontId="3"/>
  </si>
  <si>
    <t>決定日</t>
    <rPh sb="0" eb="2">
      <t>ケッテイ</t>
    </rPh>
    <rPh sb="2" eb="3">
      <t>ビ</t>
    </rPh>
    <phoneticPr fontId="3"/>
  </si>
  <si>
    <t>○</t>
    <phoneticPr fontId="3"/>
  </si>
  <si>
    <t>オプション</t>
    <phoneticPr fontId="3"/>
  </si>
  <si>
    <t>時間</t>
    <rPh sb="0" eb="2">
      <t>ジカン</t>
    </rPh>
    <phoneticPr fontId="3"/>
  </si>
  <si>
    <t>午前</t>
    <rPh sb="0" eb="2">
      <t>ゴゼン</t>
    </rPh>
    <phoneticPr fontId="3"/>
  </si>
  <si>
    <t>午後</t>
    <rPh sb="0" eb="2">
      <t>ゴゴ</t>
    </rPh>
    <phoneticPr fontId="3"/>
  </si>
  <si>
    <t>お支払い総額</t>
    <rPh sb="1" eb="3">
      <t>シハラ</t>
    </rPh>
    <rPh sb="4" eb="6">
      <t>ソウガク</t>
    </rPh>
    <phoneticPr fontId="3"/>
  </si>
  <si>
    <t>企業名</t>
    <rPh sb="0" eb="2">
      <t>キギョウ</t>
    </rPh>
    <rPh sb="2" eb="3">
      <t>メイ</t>
    </rPh>
    <phoneticPr fontId="3"/>
  </si>
  <si>
    <t>脳ドック（単独）</t>
    <rPh sb="0" eb="1">
      <t>ノウ</t>
    </rPh>
    <rPh sb="5" eb="7">
      <t>タンドク</t>
    </rPh>
    <phoneticPr fontId="3"/>
  </si>
  <si>
    <t>大腸がん（単独）</t>
    <rPh sb="0" eb="2">
      <t>ダイチョウ</t>
    </rPh>
    <rPh sb="5" eb="7">
      <t>タンドク</t>
    </rPh>
    <phoneticPr fontId="3"/>
  </si>
  <si>
    <t>乳がん（単独）</t>
    <rPh sb="0" eb="1">
      <t>ニュウ</t>
    </rPh>
    <phoneticPr fontId="3"/>
  </si>
  <si>
    <t>子宮がん（単独）</t>
    <rPh sb="0" eb="2">
      <t>シキュウ</t>
    </rPh>
    <phoneticPr fontId="3"/>
  </si>
  <si>
    <t>保険者番号</t>
    <rPh sb="0" eb="3">
      <t>ホケンシャ</t>
    </rPh>
    <rPh sb="3" eb="5">
      <t>バンゴウ</t>
    </rPh>
    <phoneticPr fontId="3"/>
  </si>
  <si>
    <t>○</t>
    <phoneticPr fontId="3"/>
  </si>
  <si>
    <t>保険者</t>
    <rPh sb="0" eb="3">
      <t>ホケンシャ</t>
    </rPh>
    <phoneticPr fontId="3"/>
  </si>
  <si>
    <r>
      <t>●加入されている保険毎で以下のコースが選択できます。（オプション検査は除く）　　</t>
    </r>
    <r>
      <rPr>
        <sz val="12"/>
        <color rgb="FFFF0000"/>
        <rFont val="メイリオ"/>
        <family val="3"/>
        <charset val="128"/>
      </rPr>
      <t>※　病院独自で実施</t>
    </r>
    <rPh sb="1" eb="3">
      <t>カニュウ</t>
    </rPh>
    <rPh sb="8" eb="10">
      <t>ホケン</t>
    </rPh>
    <rPh sb="10" eb="11">
      <t>ゴト</t>
    </rPh>
    <rPh sb="12" eb="14">
      <t>イカ</t>
    </rPh>
    <rPh sb="19" eb="21">
      <t>センタク</t>
    </rPh>
    <rPh sb="32" eb="34">
      <t>ケンサ</t>
    </rPh>
    <rPh sb="35" eb="36">
      <t>ノゾ</t>
    </rPh>
    <phoneticPr fontId="3"/>
  </si>
  <si>
    <r>
      <rPr>
        <sz val="16"/>
        <color theme="1"/>
        <rFont val="メイリオ"/>
        <family val="3"/>
        <charset val="128"/>
      </rPr>
      <t>○</t>
    </r>
    <r>
      <rPr>
        <sz val="9"/>
        <color rgb="FFFF0000"/>
        <rFont val="メイリオ"/>
        <family val="3"/>
        <charset val="128"/>
      </rPr>
      <t>※</t>
    </r>
    <phoneticPr fontId="3"/>
  </si>
  <si>
    <t>地方職員共済組合佐賀県支部</t>
    <rPh sb="0" eb="2">
      <t>チホウ</t>
    </rPh>
    <rPh sb="2" eb="4">
      <t>ショクイン</t>
    </rPh>
    <rPh sb="4" eb="6">
      <t>キョウサイ</t>
    </rPh>
    <rPh sb="6" eb="8">
      <t>クミアイ</t>
    </rPh>
    <rPh sb="8" eb="11">
      <t>サガケン</t>
    </rPh>
    <rPh sb="11" eb="13">
      <t>シブ</t>
    </rPh>
    <phoneticPr fontId="3"/>
  </si>
  <si>
    <t>佐賀県市町村職員共済組合（任継除く）</t>
    <rPh sb="0" eb="3">
      <t>サガケン</t>
    </rPh>
    <rPh sb="3" eb="6">
      <t>シチョウソン</t>
    </rPh>
    <rPh sb="6" eb="8">
      <t>ショクイン</t>
    </rPh>
    <rPh sb="8" eb="10">
      <t>キョウサイ</t>
    </rPh>
    <rPh sb="10" eb="12">
      <t>クミアイ</t>
    </rPh>
    <rPh sb="13" eb="14">
      <t>ニン</t>
    </rPh>
    <rPh sb="14" eb="15">
      <t>ケイ</t>
    </rPh>
    <rPh sb="15" eb="16">
      <t>ノゾ</t>
    </rPh>
    <phoneticPr fontId="3"/>
  </si>
  <si>
    <t>・喀痰細胞診</t>
    <rPh sb="3" eb="6">
      <t>サイボウシン</t>
    </rPh>
    <phoneticPr fontId="3"/>
  </si>
  <si>
    <r>
      <t>②「人間ドック申込書」に検診希望日を記入し（</t>
    </r>
    <r>
      <rPr>
        <sz val="11"/>
        <color rgb="FFFF0000"/>
        <rFont val="HG丸ｺﾞｼｯｸM-PRO"/>
        <family val="3"/>
        <charset val="128"/>
      </rPr>
      <t>第３希望日まで記入ください</t>
    </r>
    <r>
      <rPr>
        <sz val="11"/>
        <rFont val="HG丸ｺﾞｼｯｸM-PRO"/>
        <family val="3"/>
        <charset val="128"/>
      </rPr>
      <t>。）、当院まで
    メールで送信してください。</t>
    </r>
    <phoneticPr fontId="3"/>
  </si>
  <si>
    <r>
      <t>・</t>
    </r>
    <r>
      <rPr>
        <sz val="11"/>
        <color rgb="FFFF0000"/>
        <rFont val="HG丸ｺﾞｼｯｸM-PRO"/>
        <family val="3"/>
        <charset val="128"/>
      </rPr>
      <t>乳がん・子宮がん検査は下の医療機関での検査となりますので、</t>
    </r>
    <r>
      <rPr>
        <sz val="11"/>
        <rFont val="HG丸ｺﾞｼｯｸM-PRO"/>
        <family val="3"/>
        <charset val="128"/>
      </rPr>
      <t>乳・子宮がん検査欄に</t>
    </r>
    <r>
      <rPr>
        <sz val="11"/>
        <color rgb="FFFF0000"/>
        <rFont val="HG丸ｺﾞｼｯｸM-PRO"/>
        <family val="3"/>
        <charset val="128"/>
      </rPr>
      <t>希望される医療機関名と検査日</t>
    </r>
    <r>
      <rPr>
        <sz val="11"/>
        <rFont val="HG丸ｺﾞｼｯｸM-PRO"/>
        <family val="3"/>
        <charset val="128"/>
      </rPr>
      <t>を記入してください。医療機関への連絡（予約）は当院が行います。</t>
    </r>
    <rPh sb="38" eb="39">
      <t>ラン</t>
    </rPh>
    <rPh sb="55" eb="57">
      <t>キニュウ</t>
    </rPh>
    <phoneticPr fontId="3"/>
  </si>
  <si>
    <t>8：45～12：45</t>
    <phoneticPr fontId="3"/>
  </si>
  <si>
    <r>
      <rPr>
        <sz val="9"/>
        <rFont val="HG丸ｺﾞｼｯｸM-PRO"/>
        <family val="3"/>
        <charset val="128"/>
      </rPr>
      <t>14：00～17：15</t>
    </r>
    <r>
      <rPr>
        <sz val="10"/>
        <rFont val="HG丸ｺﾞｼｯｸM-PRO"/>
        <family val="3"/>
        <charset val="128"/>
      </rPr>
      <t/>
    </r>
    <phoneticPr fontId="3"/>
  </si>
  <si>
    <t>9：15～12：00</t>
    <phoneticPr fontId="3"/>
  </si>
  <si>
    <t>第２水曜日</t>
    <rPh sb="0" eb="1">
      <t>ダイ</t>
    </rPh>
    <rPh sb="2" eb="5">
      <t>スイヨウビ</t>
    </rPh>
    <phoneticPr fontId="3"/>
  </si>
  <si>
    <r>
      <t xml:space="preserve">◎
</t>
    </r>
    <r>
      <rPr>
        <sz val="6"/>
        <rFont val="HG丸ｺﾞｼｯｸM-PRO"/>
        <family val="3"/>
        <charset val="128"/>
      </rPr>
      <t>～15:45</t>
    </r>
    <phoneticPr fontId="3"/>
  </si>
  <si>
    <t>㈱○○○</t>
    <phoneticPr fontId="3"/>
  </si>
  <si>
    <t>乳がん（単独）</t>
    <rPh sb="0" eb="1">
      <t>ニュウ</t>
    </rPh>
    <rPh sb="4" eb="6">
      <t>タンドク</t>
    </rPh>
    <phoneticPr fontId="3"/>
  </si>
  <si>
    <t>脳ドック（オプション）</t>
    <rPh sb="0" eb="1">
      <t>ノウ</t>
    </rPh>
    <phoneticPr fontId="3"/>
  </si>
  <si>
    <t>大腸がん（オプション）</t>
    <rPh sb="0" eb="2">
      <t>ダイチョウ</t>
    </rPh>
    <phoneticPr fontId="3"/>
  </si>
  <si>
    <t>乳がん（オプション）</t>
    <rPh sb="0" eb="1">
      <t>ニュウ</t>
    </rPh>
    <phoneticPr fontId="3"/>
  </si>
  <si>
    <t>子宮がん（オプション）</t>
    <rPh sb="0" eb="2">
      <t>シキュウ</t>
    </rPh>
    <phoneticPr fontId="3"/>
  </si>
  <si>
    <t>タイトル</t>
    <phoneticPr fontId="3"/>
  </si>
  <si>
    <t xml:space="preserve">ダムの駅富士 しゃくなげの里（富士町畑瀬） </t>
    <phoneticPr fontId="3"/>
  </si>
  <si>
    <t>※全国健康保険協会管掌生活習慣病予防健診の補助を利用しての人間ドックは行っておりません。</t>
    <rPh sb="1" eb="3">
      <t>ゼンコク</t>
    </rPh>
    <rPh sb="3" eb="5">
      <t>ケンコウ</t>
    </rPh>
    <rPh sb="5" eb="7">
      <t>ホケン</t>
    </rPh>
    <rPh sb="7" eb="9">
      <t>キョウカイ</t>
    </rPh>
    <rPh sb="9" eb="11">
      <t>カンショウ</t>
    </rPh>
    <rPh sb="11" eb="13">
      <t>セイカツ</t>
    </rPh>
    <rPh sb="13" eb="15">
      <t>シュウカン</t>
    </rPh>
    <rPh sb="15" eb="16">
      <t>ビョウ</t>
    </rPh>
    <rPh sb="16" eb="18">
      <t>ヨボウ</t>
    </rPh>
    <rPh sb="18" eb="20">
      <t>ケンシン</t>
    </rPh>
    <rPh sb="21" eb="23">
      <t>ホジョ</t>
    </rPh>
    <rPh sb="24" eb="26">
      <t>リヨウ</t>
    </rPh>
    <rPh sb="29" eb="31">
      <t>ニンゲン</t>
    </rPh>
    <rPh sb="35" eb="36">
      <t>オコナ</t>
    </rPh>
    <phoneticPr fontId="3"/>
  </si>
  <si>
    <t>祝日リスト</t>
    <rPh sb="0" eb="2">
      <t>シュクジツ</t>
    </rPh>
    <phoneticPr fontId="44"/>
  </si>
  <si>
    <t>昭和の日</t>
  </si>
  <si>
    <t>憲法記念日</t>
  </si>
  <si>
    <t>みどりの日</t>
  </si>
  <si>
    <t>子供の日</t>
  </si>
  <si>
    <t>海の日</t>
  </si>
  <si>
    <t>山の日</t>
  </si>
  <si>
    <t>敬老の日</t>
  </si>
  <si>
    <t>秋分の日</t>
  </si>
  <si>
    <t>スポーツの日</t>
  </si>
  <si>
    <t>文化の日</t>
  </si>
  <si>
    <t>勤労感謝の日</t>
  </si>
  <si>
    <t>元日</t>
  </si>
  <si>
    <t>成人の日</t>
  </si>
  <si>
    <t>建国記念日</t>
  </si>
  <si>
    <t>振替休日</t>
  </si>
  <si>
    <t>天皇誕生日</t>
  </si>
  <si>
    <t>春分の日</t>
  </si>
  <si>
    <t>全国土木建築国民健康保険組合</t>
    <rPh sb="0" eb="2">
      <t>ゼンコク</t>
    </rPh>
    <rPh sb="2" eb="4">
      <t>ドボク</t>
    </rPh>
    <rPh sb="4" eb="6">
      <t>ケンチク</t>
    </rPh>
    <rPh sb="6" eb="8">
      <t>コクミン</t>
    </rPh>
    <rPh sb="8" eb="10">
      <t>ケンコウ</t>
    </rPh>
    <rPh sb="10" eb="12">
      <t>ホケン</t>
    </rPh>
    <rPh sb="12" eb="14">
      <t>クミアイ</t>
    </rPh>
    <phoneticPr fontId="3"/>
  </si>
  <si>
    <t>熊の川温泉 ちどりの湯 （富士町上熊川）</t>
    <phoneticPr fontId="3"/>
  </si>
  <si>
    <t>佐賀市富士町古湯860</t>
    <phoneticPr fontId="3"/>
  </si>
  <si>
    <t>佐賀市富士町上熊川288</t>
    <phoneticPr fontId="3"/>
  </si>
  <si>
    <t>佐賀市富士町上熊川315-1</t>
    <phoneticPr fontId="3"/>
  </si>
  <si>
    <t>8：00～8：30</t>
    <phoneticPr fontId="3"/>
  </si>
  <si>
    <t>13：00～13：15</t>
    <phoneticPr fontId="3"/>
  </si>
  <si>
    <t>院外</t>
    <rPh sb="0" eb="2">
      <t>インガイ</t>
    </rPh>
    <phoneticPr fontId="3"/>
  </si>
  <si>
    <t>佐賀県歯科医師国民健康保険組合</t>
    <rPh sb="0" eb="3">
      <t>サガケン</t>
    </rPh>
    <rPh sb="3" eb="5">
      <t>シカ</t>
    </rPh>
    <rPh sb="5" eb="7">
      <t>イシ</t>
    </rPh>
    <rPh sb="7" eb="9">
      <t>コクミン</t>
    </rPh>
    <rPh sb="9" eb="11">
      <t>ケンコウ</t>
    </rPh>
    <rPh sb="11" eb="13">
      <t>ホケン</t>
    </rPh>
    <rPh sb="13" eb="15">
      <t>クミアイ</t>
    </rPh>
    <phoneticPr fontId="3"/>
  </si>
  <si>
    <t>地方職員共済組合佐賀県支部</t>
    <rPh sb="8" eb="11">
      <t>サガケン</t>
    </rPh>
    <rPh sb="11" eb="13">
      <t>シブ</t>
    </rPh>
    <phoneticPr fontId="3"/>
  </si>
  <si>
    <t>日帰り</t>
    <rPh sb="0" eb="2">
      <t>ヒガエ</t>
    </rPh>
    <phoneticPr fontId="3"/>
  </si>
  <si>
    <t>○</t>
    <phoneticPr fontId="3"/>
  </si>
  <si>
    <t>鶴霊泉</t>
    <rPh sb="0" eb="1">
      <t>ツル</t>
    </rPh>
    <rPh sb="1" eb="2">
      <t>レイ</t>
    </rPh>
    <rPh sb="2" eb="3">
      <t>イズミ</t>
    </rPh>
    <phoneticPr fontId="3"/>
  </si>
  <si>
    <t>佐賀市富士町古湯87５</t>
    <phoneticPr fontId="3"/>
  </si>
  <si>
    <t>58-2021</t>
    <phoneticPr fontId="3"/>
  </si>
  <si>
    <t>民宿幸屋</t>
    <rPh sb="0" eb="2">
      <t>ミンシュク</t>
    </rPh>
    <rPh sb="2" eb="3">
      <t>ユキ</t>
    </rPh>
    <rPh sb="3" eb="4">
      <t>ヤ</t>
    </rPh>
    <phoneticPr fontId="3"/>
  </si>
  <si>
    <t>佐賀市富士町古湯845</t>
    <phoneticPr fontId="3"/>
  </si>
  <si>
    <t>58-2621</t>
    <phoneticPr fontId="3"/>
  </si>
  <si>
    <t>11:00-16:00</t>
    <phoneticPr fontId="3"/>
  </si>
  <si>
    <t>10:30-15:00</t>
    <phoneticPr fontId="3"/>
  </si>
  <si>
    <t>山カフェレストランKUREHA（大和町梅野）</t>
    <rPh sb="0" eb="1">
      <t>ヤマ</t>
    </rPh>
    <rPh sb="16" eb="19">
      <t>ヤマトチョウ</t>
    </rPh>
    <rPh sb="19" eb="21">
      <t>ウメノ</t>
    </rPh>
    <phoneticPr fontId="3"/>
  </si>
  <si>
    <r>
      <t xml:space="preserve">11:00-22:00
</t>
    </r>
    <r>
      <rPr>
        <sz val="8"/>
        <rFont val="HG丸ｺﾞｼｯｸM-PRO"/>
        <family val="3"/>
        <charset val="128"/>
      </rPr>
      <t>(ｵｰﾀﾞｰｽﾄｯﾌﾟ20:00)</t>
    </r>
    <phoneticPr fontId="3"/>
  </si>
  <si>
    <r>
      <t xml:space="preserve">11:00-20:00
</t>
    </r>
    <r>
      <rPr>
        <sz val="8"/>
        <rFont val="HG丸ｺﾞｼｯｸM-PRO"/>
        <family val="3"/>
        <charset val="128"/>
      </rPr>
      <t>(ｵｰﾀﾞｰｽﾄｯﾌﾟ19:30)</t>
    </r>
    <phoneticPr fontId="3"/>
  </si>
  <si>
    <r>
      <t xml:space="preserve">11:00-14:00
</t>
    </r>
    <r>
      <rPr>
        <sz val="8"/>
        <rFont val="HG丸ｺﾞｼｯｸM-PRO"/>
        <family val="3"/>
        <charset val="128"/>
      </rPr>
      <t>（土日祝～18:00）</t>
    </r>
    <rPh sb="13" eb="15">
      <t>ドニチ</t>
    </rPh>
    <rPh sb="15" eb="16">
      <t>シュク</t>
    </rPh>
    <phoneticPr fontId="3"/>
  </si>
  <si>
    <t>11:00-15:00</t>
    <phoneticPr fontId="3"/>
  </si>
  <si>
    <t>不定休</t>
    <rPh sb="0" eb="3">
      <t>フテイキュウ</t>
    </rPh>
    <phoneticPr fontId="3"/>
  </si>
  <si>
    <t>62-7226</t>
    <phoneticPr fontId="3"/>
  </si>
  <si>
    <r>
      <t>●宿泊ドック・日帰り２日ドック</t>
    </r>
    <r>
      <rPr>
        <sz val="9"/>
        <color rgb="FFFF0000"/>
        <rFont val="游ゴシック"/>
        <family val="3"/>
        <charset val="128"/>
      </rPr>
      <t>で大腸カメラを申込まれる場合は、胃部検診は胃カメラになります。</t>
    </r>
    <rPh sb="1" eb="3">
      <t>シュクハク</t>
    </rPh>
    <rPh sb="7" eb="9">
      <t>ヒガエ</t>
    </rPh>
    <rPh sb="11" eb="12">
      <t>ニチ</t>
    </rPh>
    <phoneticPr fontId="3"/>
  </si>
  <si>
    <r>
      <t>●</t>
    </r>
    <r>
      <rPr>
        <sz val="9"/>
        <color rgb="FFFF0000"/>
        <rFont val="游ゴシック"/>
        <family val="3"/>
        <charset val="128"/>
      </rPr>
      <t>乳がん及び子宮がん検査は以下のいずれかの医療機関での検査となります。</t>
    </r>
    <r>
      <rPr>
        <sz val="9"/>
        <rFont val="游ゴシック"/>
        <family val="3"/>
        <charset val="128"/>
      </rPr>
      <t xml:space="preserve">
　【乳 が ん】　こいけクリニック（兵庫北）、佐賀中部病院（兵庫南）
　【子宮がん】　庄野真由美ﾚﾃﾞｨｰｽｸﾘﾆｯｸ（兵庫北）、すこやか女性ｸﾘﾆｯｸ（白山）、佐賀中部病院（兵庫南）</t>
    </r>
    <phoneticPr fontId="3"/>
  </si>
  <si>
    <t>●大腸カメラは１日の検査人数が限られるため、２日コースを３～４人で申込みの場合、各人で検査日が異なる場合があります。</t>
    <rPh sb="23" eb="24">
      <t>ニチ</t>
    </rPh>
    <phoneticPr fontId="3"/>
  </si>
  <si>
    <r>
      <t>●当院では、</t>
    </r>
    <r>
      <rPr>
        <sz val="9"/>
        <color rgb="FFFF0000"/>
        <rFont val="游ゴシック"/>
        <family val="3"/>
        <charset val="128"/>
      </rPr>
      <t>麻酔を使用した胃カメラは実施しておりません。</t>
    </r>
    <r>
      <rPr>
        <sz val="9"/>
        <rFont val="游ゴシック"/>
        <family val="3"/>
        <charset val="128"/>
      </rPr>
      <t xml:space="preserve">
　また、</t>
    </r>
    <r>
      <rPr>
        <sz val="9"/>
        <color rgb="FFFF0000"/>
        <rFont val="游ゴシック"/>
        <family val="3"/>
        <charset val="128"/>
      </rPr>
      <t>経鼻挿入（鼻から挿入する胃カメラ検査）は実施しておりません。</t>
    </r>
    <rPh sb="1" eb="3">
      <t>トウイン</t>
    </rPh>
    <rPh sb="6" eb="8">
      <t>マスイ</t>
    </rPh>
    <rPh sb="9" eb="11">
      <t>シヨウ</t>
    </rPh>
    <rPh sb="13" eb="14">
      <t>イ</t>
    </rPh>
    <rPh sb="18" eb="20">
      <t>ジッシ</t>
    </rPh>
    <rPh sb="33" eb="35">
      <t>ケイビ</t>
    </rPh>
    <rPh sb="34" eb="35">
      <t>ダイケイ</t>
    </rPh>
    <rPh sb="35" eb="37">
      <t>ソウニュウ</t>
    </rPh>
    <rPh sb="38" eb="39">
      <t>ハナ</t>
    </rPh>
    <rPh sb="41" eb="43">
      <t>ソウニュウ</t>
    </rPh>
    <rPh sb="45" eb="46">
      <t>イ</t>
    </rPh>
    <rPh sb="49" eb="51">
      <t>ケンサ</t>
    </rPh>
    <rPh sb="53" eb="55">
      <t>ジッシ</t>
    </rPh>
    <phoneticPr fontId="3"/>
  </si>
  <si>
    <t>時間</t>
    <rPh sb="0" eb="2">
      <t>ジカン</t>
    </rPh>
    <phoneticPr fontId="3"/>
  </si>
  <si>
    <t>医療機関名</t>
    <rPh sb="0" eb="2">
      <t>イリョウ</t>
    </rPh>
    <rPh sb="2" eb="4">
      <t>キカン</t>
    </rPh>
    <rPh sb="4" eb="5">
      <t>メイ</t>
    </rPh>
    <phoneticPr fontId="3"/>
  </si>
  <si>
    <r>
      <t>●</t>
    </r>
    <r>
      <rPr>
        <sz val="9"/>
        <color rgb="FFFF0000"/>
        <rFont val="游ゴシック"/>
        <family val="3"/>
        <charset val="128"/>
      </rPr>
      <t>大腸カメラをご希望の場合、胃部検査と同日に実施できません。</t>
    </r>
    <phoneticPr fontId="3"/>
  </si>
  <si>
    <t>その他（　下段に記載　）</t>
    <rPh sb="2" eb="3">
      <t>ホカ</t>
    </rPh>
    <rPh sb="5" eb="6">
      <t>シタ</t>
    </rPh>
    <rPh sb="6" eb="7">
      <t>ダン</t>
    </rPh>
    <rPh sb="8" eb="10">
      <t>キサイ</t>
    </rPh>
    <phoneticPr fontId="3"/>
  </si>
  <si>
    <t>選択肢に保険者がない場合の記載欄</t>
    <rPh sb="0" eb="3">
      <t>センタクシ</t>
    </rPh>
    <rPh sb="4" eb="7">
      <t>ホケンシャ</t>
    </rPh>
    <rPh sb="10" eb="12">
      <t>バアイ</t>
    </rPh>
    <rPh sb="13" eb="15">
      <t>キサイ</t>
    </rPh>
    <rPh sb="15" eb="16">
      <t>ラン</t>
    </rPh>
    <phoneticPr fontId="3"/>
  </si>
  <si>
    <t>○○病院</t>
  </si>
  <si>
    <t>7/16</t>
  </si>
  <si>
    <t>健診日</t>
    <rPh sb="0" eb="2">
      <t>ケンシン</t>
    </rPh>
    <rPh sb="2" eb="3">
      <t>ヒ</t>
    </rPh>
    <phoneticPr fontId="3"/>
  </si>
  <si>
    <t>(X線)</t>
    <rPh sb="2" eb="3">
      <t>セン</t>
    </rPh>
    <phoneticPr fontId="3"/>
  </si>
  <si>
    <t>(X線+ｴｺｰ)</t>
    <rPh sb="2" eb="3">
      <t>セン</t>
    </rPh>
    <phoneticPr fontId="3"/>
  </si>
  <si>
    <t>乳がん</t>
    <rPh sb="0" eb="1">
      <t>ニュウ</t>
    </rPh>
    <phoneticPr fontId="3"/>
  </si>
  <si>
    <t>健診日</t>
    <rPh sb="0" eb="2">
      <t>ケンシン</t>
    </rPh>
    <rPh sb="2" eb="3">
      <t>ビ</t>
    </rPh>
    <phoneticPr fontId="3"/>
  </si>
  <si>
    <t>健診日</t>
    <rPh sb="0" eb="2">
      <t>ケンシン</t>
    </rPh>
    <rPh sb="2" eb="3">
      <t>ビ</t>
    </rPh>
    <phoneticPr fontId="3"/>
  </si>
  <si>
    <t>民宿みみ</t>
    <rPh sb="0" eb="2">
      <t>ミンシュク</t>
    </rPh>
    <phoneticPr fontId="3"/>
  </si>
  <si>
    <t>ビストロチムニー（大和町梅野）</t>
    <rPh sb="9" eb="12">
      <t>ヤマトチョウ</t>
    </rPh>
    <rPh sb="12" eb="14">
      <t>ウメノ</t>
    </rPh>
    <phoneticPr fontId="3"/>
  </si>
  <si>
    <r>
      <t xml:space="preserve">11:30-17:00
</t>
    </r>
    <r>
      <rPr>
        <sz val="8"/>
        <rFont val="HG丸ｺﾞｼｯｸM-PRO"/>
        <family val="3"/>
        <charset val="128"/>
      </rPr>
      <t>(ｵｰﾀﾞｰｽﾄｯﾌﾟ16:30)</t>
    </r>
    <phoneticPr fontId="3"/>
  </si>
  <si>
    <t>火・水曜日</t>
    <rPh sb="0" eb="1">
      <t>カ</t>
    </rPh>
    <rPh sb="2" eb="3">
      <t>スイ</t>
    </rPh>
    <rPh sb="3" eb="5">
      <t>ヨウビ</t>
    </rPh>
    <phoneticPr fontId="3"/>
  </si>
  <si>
    <t>64-2322</t>
    <phoneticPr fontId="3"/>
  </si>
  <si>
    <t>生理中の検査</t>
    <rPh sb="0" eb="3">
      <t>セイリチュウ</t>
    </rPh>
    <rPh sb="4" eb="6">
      <t>ケンサ</t>
    </rPh>
    <phoneticPr fontId="66"/>
  </si>
  <si>
    <t>×</t>
    <phoneticPr fontId="66"/>
  </si>
  <si>
    <t>○</t>
    <phoneticPr fontId="66"/>
  </si>
  <si>
    <t>△</t>
    <phoneticPr fontId="66"/>
  </si>
  <si>
    <r>
      <t xml:space="preserve">◎
</t>
    </r>
    <r>
      <rPr>
        <sz val="6"/>
        <rFont val="HG丸ｺﾞｼｯｸM-PRO"/>
        <family val="3"/>
        <charset val="128"/>
      </rPr>
      <t>10:00～12:25</t>
    </r>
    <phoneticPr fontId="3"/>
  </si>
  <si>
    <t>可能ですが、できれば生理中は避けていただくことをお勧めします。</t>
    <rPh sb="0" eb="2">
      <t>カノウ</t>
    </rPh>
    <rPh sb="10" eb="13">
      <t>セイリチュウ</t>
    </rPh>
    <rPh sb="14" eb="15">
      <t>サ</t>
    </rPh>
    <rPh sb="25" eb="26">
      <t>スス</t>
    </rPh>
    <phoneticPr fontId="66"/>
  </si>
  <si>
    <t>休日</t>
    <rPh sb="0" eb="2">
      <t>キュウジツ</t>
    </rPh>
    <phoneticPr fontId="3"/>
  </si>
  <si>
    <t>佐賀県市町村職員共済組合</t>
    <rPh sb="0" eb="3">
      <t>サガケン</t>
    </rPh>
    <phoneticPr fontId="3"/>
  </si>
  <si>
    <t>睡眠時無呼吸</t>
    <rPh sb="0" eb="2">
      <t>スイミン</t>
    </rPh>
    <rPh sb="2" eb="3">
      <t>ジ</t>
    </rPh>
    <rPh sb="3" eb="6">
      <t>ムコキュウ</t>
    </rPh>
    <phoneticPr fontId="3"/>
  </si>
  <si>
    <t>・睡眠時無呼吸検査</t>
    <rPh sb="1" eb="4">
      <t>スイミンジ</t>
    </rPh>
    <rPh sb="4" eb="7">
      <t>ムコキュウ</t>
    </rPh>
    <rPh sb="7" eb="9">
      <t>ケンサ</t>
    </rPh>
    <phoneticPr fontId="3"/>
  </si>
  <si>
    <t>令和７年度　佐賀市立富士大和温泉病院人間ドック申込書</t>
  </si>
  <si>
    <t>令和７年度　佐賀市立富士大和温泉病院人間ドック申込書</t>
    <phoneticPr fontId="3"/>
  </si>
  <si>
    <t>令和７年度　佐賀市立富士大和温泉病院人間ドック決定通知書</t>
    <phoneticPr fontId="3"/>
  </si>
  <si>
    <r>
      <t xml:space="preserve">血糖値は常に変動しており、1回の血糖値測定で異常値が出ても、すぐに糖尿病と診断することはできません。
そこで、空腹時の血糖の値と、ブドウ糖を飲んだ後の血糖値がどのように推移するかをみて、膵臓から分泌されるインスリンの働き具合を調べる検査です。
</t>
    </r>
    <r>
      <rPr>
        <sz val="11"/>
        <color rgb="FFFF0000"/>
        <rFont val="UD デジタル 教科書体 N-B"/>
        <family val="1"/>
        <charset val="128"/>
      </rPr>
      <t>（検査に当たっての注意事項）</t>
    </r>
    <r>
      <rPr>
        <sz val="11"/>
        <rFont val="UD デジタル 教科書体 N-B"/>
        <family val="1"/>
        <charset val="128"/>
      </rPr>
      <t xml:space="preserve">
空腹時（</t>
    </r>
    <r>
      <rPr>
        <u/>
        <sz val="11"/>
        <color rgb="FFFF0000"/>
        <rFont val="UD デジタル 教科書体 N-B"/>
        <family val="1"/>
        <charset val="128"/>
      </rPr>
      <t>食後１０時間以上</t>
    </r>
    <r>
      <rPr>
        <sz val="11"/>
        <rFont val="UD デジタル 教科書体 N-B"/>
        <family val="1"/>
        <charset val="128"/>
      </rPr>
      <t xml:space="preserve">）でなければ正確な検査ができませんので、検査前日の夕食時間を調整する必要があります。
</t>
    </r>
    <r>
      <rPr>
        <sz val="11"/>
        <color rgb="FFFF0000"/>
        <rFont val="UD デジタル 教科書体 N-B"/>
        <family val="1"/>
        <charset val="128"/>
      </rPr>
      <t>糖尿病治療中の方や糖尿病の指摘を受けた方は検査をすることができません。</t>
    </r>
    <rPh sb="73" eb="74">
      <t>アト</t>
    </rPh>
    <rPh sb="124" eb="126">
      <t>ケンサ</t>
    </rPh>
    <rPh sb="127" eb="128">
      <t>ア</t>
    </rPh>
    <rPh sb="132" eb="134">
      <t>チュウイ</t>
    </rPh>
    <rPh sb="134" eb="136">
      <t>ジコウ</t>
    </rPh>
    <rPh sb="138" eb="140">
      <t>クウフク</t>
    </rPh>
    <rPh sb="140" eb="141">
      <t>ジ</t>
    </rPh>
    <rPh sb="142" eb="144">
      <t>ショクゴ</t>
    </rPh>
    <rPh sb="146" eb="148">
      <t>ジカン</t>
    </rPh>
    <rPh sb="148" eb="150">
      <t>イジョウ</t>
    </rPh>
    <rPh sb="156" eb="158">
      <t>セイカク</t>
    </rPh>
    <rPh sb="159" eb="161">
      <t>ケンサ</t>
    </rPh>
    <rPh sb="170" eb="172">
      <t>ケンサ</t>
    </rPh>
    <rPh sb="172" eb="174">
      <t>ゼンジツ</t>
    </rPh>
    <rPh sb="175" eb="177">
      <t>ユウショク</t>
    </rPh>
    <rPh sb="177" eb="179">
      <t>ジカン</t>
    </rPh>
    <rPh sb="180" eb="182">
      <t>チョウセイ</t>
    </rPh>
    <rPh sb="184" eb="186">
      <t>ヒツヨウ</t>
    </rPh>
    <rPh sb="193" eb="196">
      <t>トウニョウビョウ</t>
    </rPh>
    <rPh sb="196" eb="198">
      <t>チリョウ</t>
    </rPh>
    <rPh sb="198" eb="199">
      <t>ナカ</t>
    </rPh>
    <rPh sb="200" eb="201">
      <t>カタ</t>
    </rPh>
    <rPh sb="202" eb="205">
      <t>トウニョウビョウ</t>
    </rPh>
    <rPh sb="206" eb="208">
      <t>シテキ</t>
    </rPh>
    <rPh sb="209" eb="210">
      <t>ウ</t>
    </rPh>
    <rPh sb="212" eb="213">
      <t>カタ</t>
    </rPh>
    <rPh sb="214" eb="216">
      <t>ケンサ</t>
    </rPh>
    <phoneticPr fontId="3"/>
  </si>
  <si>
    <r>
      <t xml:space="preserve">マンモグラフィーで診断の難しい３０歳、４０歳代の方に適した検査で、検査による痛みやレントゲンの被爆がありません。
</t>
    </r>
    <r>
      <rPr>
        <sz val="11"/>
        <color rgb="FFFF0000"/>
        <rFont val="UD デジタル 教科書体 N-B"/>
        <family val="1"/>
        <charset val="128"/>
      </rPr>
      <t>（検査に当たっての注意事項）</t>
    </r>
    <r>
      <rPr>
        <sz val="11"/>
        <rFont val="UD デジタル 教科書体 N-B"/>
        <family val="1"/>
        <charset val="128"/>
      </rPr>
      <t xml:space="preserve">
※月経前で乳房が張っている時期の検査では、乳房の内部が観察しづらくなるため、検査される方は乳房の柔らかい時期（月経後４～５日後）に検査された方がよいと思われます。
</t>
    </r>
    <r>
      <rPr>
        <u/>
        <sz val="11"/>
        <rFont val="UD デジタル 教科書体 N-B"/>
        <family val="1"/>
        <charset val="128"/>
      </rPr>
      <t>※当院では実施できませんので、提携している医療機関での実施となります。</t>
    </r>
    <r>
      <rPr>
        <sz val="11"/>
        <rFont val="UD デジタル 教科書体 N-B"/>
        <family val="1"/>
        <charset val="128"/>
      </rPr>
      <t xml:space="preserve">
</t>
    </r>
    <rPh sb="59" eb="61">
      <t>ケンサ</t>
    </rPh>
    <rPh sb="62" eb="63">
      <t>ア</t>
    </rPh>
    <rPh sb="67" eb="69">
      <t>チュウイ</t>
    </rPh>
    <rPh sb="69" eb="71">
      <t>ジコウ</t>
    </rPh>
    <rPh sb="157" eb="159">
      <t>トウイン</t>
    </rPh>
    <rPh sb="161" eb="163">
      <t>ジッシ</t>
    </rPh>
    <rPh sb="171" eb="173">
      <t>テイケイ</t>
    </rPh>
    <rPh sb="177" eb="179">
      <t>イリョウ</t>
    </rPh>
    <rPh sb="179" eb="181">
      <t>キカン</t>
    </rPh>
    <rPh sb="183" eb="185">
      <t>ジッシ</t>
    </rPh>
    <phoneticPr fontId="3"/>
  </si>
  <si>
    <t>＜頭部MRI検査＞</t>
    <rPh sb="1" eb="3">
      <t>トウブ</t>
    </rPh>
    <rPh sb="6" eb="8">
      <t>ケンサ</t>
    </rPh>
    <phoneticPr fontId="3"/>
  </si>
  <si>
    <t>＜頭部CT検査＞</t>
    <rPh sb="1" eb="3">
      <t>トウブ</t>
    </rPh>
    <rPh sb="5" eb="7">
      <t>ケンサ</t>
    </rPh>
    <phoneticPr fontId="3"/>
  </si>
  <si>
    <t>＜大腸内視鏡検査＞</t>
    <rPh sb="1" eb="3">
      <t>ダイチョウ</t>
    </rPh>
    <rPh sb="3" eb="6">
      <t>ナイシキョウ</t>
    </rPh>
    <rPh sb="6" eb="8">
      <t>ケンサ</t>
    </rPh>
    <phoneticPr fontId="3"/>
  </si>
  <si>
    <t>＜頚動脈超音波検査＞</t>
    <rPh sb="1" eb="4">
      <t>ケイドウミャク</t>
    </rPh>
    <rPh sb="4" eb="7">
      <t>チョウオンパ</t>
    </rPh>
    <rPh sb="7" eb="9">
      <t>ケンサ</t>
    </rPh>
    <phoneticPr fontId="3"/>
  </si>
  <si>
    <t>＜糖負荷検査＞</t>
    <rPh sb="1" eb="2">
      <t>トウ</t>
    </rPh>
    <rPh sb="2" eb="4">
      <t>フカ</t>
    </rPh>
    <rPh sb="4" eb="6">
      <t>ケンサ</t>
    </rPh>
    <phoneticPr fontId="3"/>
  </si>
  <si>
    <t>＜内臓脂肪測定検査＞</t>
    <rPh sb="1" eb="3">
      <t>ナイゾウ</t>
    </rPh>
    <rPh sb="3" eb="5">
      <t>シボウ</t>
    </rPh>
    <rPh sb="5" eb="7">
      <t>ソクテイ</t>
    </rPh>
    <rPh sb="7" eb="9">
      <t>ケンサ</t>
    </rPh>
    <phoneticPr fontId="3"/>
  </si>
  <si>
    <t>＜肺機能検査＞</t>
    <rPh sb="1" eb="4">
      <t>ハイキノウ</t>
    </rPh>
    <rPh sb="4" eb="6">
      <t>ケンサ</t>
    </rPh>
    <phoneticPr fontId="3"/>
  </si>
  <si>
    <t>＜喀痰細胞診検査＞</t>
    <rPh sb="1" eb="3">
      <t>カクタン</t>
    </rPh>
    <rPh sb="3" eb="5">
      <t>サイボウ</t>
    </rPh>
    <rPh sb="6" eb="8">
      <t>ケンサ</t>
    </rPh>
    <phoneticPr fontId="3"/>
  </si>
  <si>
    <t>＜甲状腺検査（血液検査）＞</t>
    <rPh sb="1" eb="4">
      <t>コウジョウセン</t>
    </rPh>
    <rPh sb="4" eb="6">
      <t>ケンサ</t>
    </rPh>
    <rPh sb="7" eb="9">
      <t>ケツエキ</t>
    </rPh>
    <rPh sb="9" eb="11">
      <t>ケンサ</t>
    </rPh>
    <phoneticPr fontId="3"/>
  </si>
  <si>
    <t>＜睡眠時無呼吸検査＞</t>
    <rPh sb="1" eb="4">
      <t>スイミンジ</t>
    </rPh>
    <rPh sb="4" eb="7">
      <t>ムコキュウ</t>
    </rPh>
    <rPh sb="7" eb="9">
      <t>ケンサ</t>
    </rPh>
    <phoneticPr fontId="3"/>
  </si>
  <si>
    <t>＜乳がんＸ線検査（マンモグラフィ）＞</t>
    <rPh sb="1" eb="2">
      <t>ニュウ</t>
    </rPh>
    <rPh sb="5" eb="6">
      <t>セン</t>
    </rPh>
    <rPh sb="6" eb="8">
      <t>ケンサ</t>
    </rPh>
    <phoneticPr fontId="3"/>
  </si>
  <si>
    <t>＜乳腺エコー検査（超音波検査）＞</t>
    <rPh sb="1" eb="3">
      <t>ニュウセン</t>
    </rPh>
    <rPh sb="6" eb="8">
      <t>ケンサ</t>
    </rPh>
    <rPh sb="9" eb="12">
      <t>チョウオンパ</t>
    </rPh>
    <rPh sb="12" eb="14">
      <t>ケンサ</t>
    </rPh>
    <phoneticPr fontId="3"/>
  </si>
  <si>
    <t>＜子宮細胞診検査＞</t>
    <rPh sb="1" eb="3">
      <t>シキュウ</t>
    </rPh>
    <rPh sb="3" eb="5">
      <t>サイボウ</t>
    </rPh>
    <rPh sb="6" eb="8">
      <t>ケンサ</t>
    </rPh>
    <phoneticPr fontId="3"/>
  </si>
  <si>
    <r>
      <t xml:space="preserve">大腸は約70～80cmあります。（肛門～盲腸）
大腸内視鏡検査は、肛門より太さ約10mmの内視鏡スコープを挿入し、空気の注入を行いながら挿入し、大腸の粘膜を観察しながら抜去します。
この間に、ガン・ポリープ・潰瘍・びらんといった、様々な病気がないかどうかを診断します。
途中でもし病変が見つかった場合、必要に応じて病変の一部を採取し（生検法）組織検査を行います。
</t>
    </r>
    <r>
      <rPr>
        <sz val="11"/>
        <color rgb="FFFF0000"/>
        <rFont val="UD デジタル 教科書体 N-B"/>
        <family val="1"/>
        <charset val="128"/>
      </rPr>
      <t>（検査に当たっての注意事項）</t>
    </r>
    <r>
      <rPr>
        <sz val="11"/>
        <rFont val="UD デジタル 教科書体 N-B"/>
        <family val="1"/>
        <charset val="128"/>
      </rPr>
      <t xml:space="preserve">
正確な検査を行うために下剤を使用して腸内をきれいにする必要があります。
検査を行う前日の午後８時までに夕食を食べ、消化の悪い食べ物（キノコ類・ネギ・ゴボウ・海草類・コンニャク等）を避ける必要があります。
</t>
    </r>
    <rPh sb="17" eb="19">
      <t>コウモン</t>
    </rPh>
    <rPh sb="20" eb="22">
      <t>モウチョウ</t>
    </rPh>
    <rPh sb="24" eb="25">
      <t>ダイ</t>
    </rPh>
    <rPh sb="115" eb="117">
      <t>サマザマ</t>
    </rPh>
    <rPh sb="184" eb="186">
      <t>ケンサ</t>
    </rPh>
    <rPh sb="187" eb="188">
      <t>ア</t>
    </rPh>
    <rPh sb="192" eb="194">
      <t>チュウイ</t>
    </rPh>
    <rPh sb="194" eb="196">
      <t>ジコウ</t>
    </rPh>
    <rPh sb="198" eb="200">
      <t>セイカク</t>
    </rPh>
    <rPh sb="201" eb="203">
      <t>ケンサ</t>
    </rPh>
    <rPh sb="204" eb="205">
      <t>オコナ</t>
    </rPh>
    <rPh sb="209" eb="211">
      <t>ゲザイ</t>
    </rPh>
    <rPh sb="212" eb="214">
      <t>シヨウ</t>
    </rPh>
    <rPh sb="216" eb="217">
      <t>チョウ</t>
    </rPh>
    <rPh sb="217" eb="218">
      <t>ナイ</t>
    </rPh>
    <rPh sb="225" eb="227">
      <t>ヒツヨウ</t>
    </rPh>
    <rPh sb="234" eb="236">
      <t>ケンサ</t>
    </rPh>
    <rPh sb="237" eb="238">
      <t>オコナ</t>
    </rPh>
    <rPh sb="239" eb="241">
      <t>ゼンジツ</t>
    </rPh>
    <rPh sb="242" eb="244">
      <t>ゴゴ</t>
    </rPh>
    <rPh sb="245" eb="246">
      <t>ジ</t>
    </rPh>
    <rPh sb="249" eb="251">
      <t>ユウショク</t>
    </rPh>
    <rPh sb="252" eb="253">
      <t>タ</t>
    </rPh>
    <rPh sb="255" eb="257">
      <t>ショウカ</t>
    </rPh>
    <rPh sb="258" eb="259">
      <t>ワル</t>
    </rPh>
    <rPh sb="260" eb="261">
      <t>タ</t>
    </rPh>
    <rPh sb="262" eb="263">
      <t>モノ</t>
    </rPh>
    <rPh sb="267" eb="268">
      <t>ルイ</t>
    </rPh>
    <rPh sb="276" eb="278">
      <t>カイソウ</t>
    </rPh>
    <rPh sb="278" eb="279">
      <t>ルイ</t>
    </rPh>
    <rPh sb="285" eb="286">
      <t>トウ</t>
    </rPh>
    <rPh sb="288" eb="289">
      <t>サ</t>
    </rPh>
    <rPh sb="291" eb="293">
      <t>ヒツヨウ</t>
    </rPh>
    <phoneticPr fontId="3"/>
  </si>
  <si>
    <r>
      <t>ＣＴ装置を利用し、おへその位置でCT 画像を撮影して計測します。
皮膚の下に脂肪がつく皮下脂肪型と内臓の周りに脂肪がつく内臓脂肪型に分けられ、皮下脂肪は減りにくく、内臓脂肪はつきやすく減りやすい性質があります。
　</t>
    </r>
    <r>
      <rPr>
        <sz val="11"/>
        <color rgb="FF0070C0"/>
        <rFont val="UD デジタル 教科書体 N-B"/>
        <family val="1"/>
        <charset val="128"/>
      </rPr>
      <t>運動習慣を見直しのきっかけとして視覚的に評価できることから人気の検査となっています。</t>
    </r>
    <r>
      <rPr>
        <sz val="11"/>
        <rFont val="UD デジタル 教科書体 N-B"/>
        <family val="1"/>
        <charset val="128"/>
      </rPr>
      <t xml:space="preserve">
</t>
    </r>
    <r>
      <rPr>
        <sz val="11"/>
        <color rgb="FFFF0000"/>
        <rFont val="UD デジタル 教科書体 N-B"/>
        <family val="1"/>
        <charset val="128"/>
      </rPr>
      <t>（検査に当たっての注意事項）</t>
    </r>
    <r>
      <rPr>
        <sz val="11"/>
        <rFont val="UD デジタル 教科書体 N-B"/>
        <family val="1"/>
        <charset val="128"/>
      </rPr>
      <t xml:space="preserve">
検査機器の性能上、腹囲が検査機器の基準値を超えてしまうと、測定することができません。
</t>
    </r>
    <rPh sb="107" eb="109">
      <t>ウンドウ</t>
    </rPh>
    <rPh sb="109" eb="111">
      <t>シュウカン</t>
    </rPh>
    <rPh sb="112" eb="114">
      <t>ミナオ</t>
    </rPh>
    <rPh sb="123" eb="125">
      <t>シカク</t>
    </rPh>
    <rPh sb="125" eb="126">
      <t>テキ</t>
    </rPh>
    <rPh sb="127" eb="129">
      <t>ヒョウカ</t>
    </rPh>
    <rPh sb="136" eb="138">
      <t>ニンキ</t>
    </rPh>
    <rPh sb="139" eb="141">
      <t>ケンサ</t>
    </rPh>
    <rPh sb="166" eb="168">
      <t>ケンサ</t>
    </rPh>
    <rPh sb="168" eb="170">
      <t>キキ</t>
    </rPh>
    <rPh sb="171" eb="173">
      <t>セイノウ</t>
    </rPh>
    <rPh sb="173" eb="174">
      <t>ジョウ</t>
    </rPh>
    <rPh sb="175" eb="177">
      <t>フクイ</t>
    </rPh>
    <rPh sb="178" eb="180">
      <t>ケンサ</t>
    </rPh>
    <rPh sb="180" eb="182">
      <t>キキ</t>
    </rPh>
    <rPh sb="183" eb="185">
      <t>キジュン</t>
    </rPh>
    <rPh sb="185" eb="186">
      <t>アタイ</t>
    </rPh>
    <rPh sb="187" eb="188">
      <t>コ</t>
    </rPh>
    <rPh sb="195" eb="197">
      <t>ソクテイ</t>
    </rPh>
    <phoneticPr fontId="3"/>
  </si>
  <si>
    <r>
      <t xml:space="preserve">　乳房にふれた腫瘤（しこり）は腫瘍の可能性もあり、良性か悪性かを判断するために画像検査で調べる必要があります。
乳房エックス線検査（マンモグラフィー）は、乳房を装置にて圧迫してＸ線撮影をします。触診で判定できない乳がんの早期発見に有効ですが、機器で乳房を圧迫装置ではさんで検査するために多少の痛みが生じます。
</t>
    </r>
    <r>
      <rPr>
        <sz val="11"/>
        <color rgb="FFFF0000"/>
        <rFont val="UD デジタル 教科書体 N-B"/>
        <family val="1"/>
        <charset val="128"/>
      </rPr>
      <t>（検査に当たっての注意事項）</t>
    </r>
    <r>
      <rPr>
        <sz val="11"/>
        <rFont val="UD デジタル 教科書体 N-B"/>
        <family val="1"/>
        <charset val="128"/>
      </rPr>
      <t xml:space="preserve">
※豊胸手術、ペースメーカー装着の方、妊娠中の方は検査することができないことがあります。
※月経前で乳房が張っている時期の検査では、乳房の内部が観察しづらくなるため、検査される方は乳房の柔らかい時期（月経後４～５日後）に検査された方がよいと思われます。
</t>
    </r>
    <r>
      <rPr>
        <u/>
        <sz val="11"/>
        <rFont val="UD デジタル 教科書体 N-B"/>
        <family val="1"/>
        <charset val="128"/>
      </rPr>
      <t>※当院では実施できませんので、提携している医療機関での実施となります。</t>
    </r>
    <rPh sb="63" eb="65">
      <t>ケンサ</t>
    </rPh>
    <rPh sb="121" eb="123">
      <t>キキ</t>
    </rPh>
    <rPh sb="124" eb="126">
      <t>ニュウボウ</t>
    </rPh>
    <rPh sb="127" eb="129">
      <t>アッパク</t>
    </rPh>
    <rPh sb="129" eb="131">
      <t>ソウチ</t>
    </rPh>
    <rPh sb="136" eb="138">
      <t>ケンサ</t>
    </rPh>
    <rPh sb="143" eb="145">
      <t>タショウ</t>
    </rPh>
    <rPh sb="146" eb="147">
      <t>イタ</t>
    </rPh>
    <rPh sb="149" eb="150">
      <t>ショウ</t>
    </rPh>
    <rPh sb="157" eb="159">
      <t>ケンサ</t>
    </rPh>
    <rPh sb="160" eb="161">
      <t>ア</t>
    </rPh>
    <rPh sb="165" eb="167">
      <t>チュウイ</t>
    </rPh>
    <rPh sb="167" eb="169">
      <t>ジコウ</t>
    </rPh>
    <rPh sb="172" eb="173">
      <t>ユタ</t>
    </rPh>
    <rPh sb="173" eb="174">
      <t>ムネ</t>
    </rPh>
    <rPh sb="174" eb="176">
      <t>シュジュツ</t>
    </rPh>
    <rPh sb="184" eb="186">
      <t>ソウチャク</t>
    </rPh>
    <rPh sb="187" eb="188">
      <t>カタ</t>
    </rPh>
    <rPh sb="189" eb="191">
      <t>ニンシン</t>
    </rPh>
    <rPh sb="191" eb="192">
      <t>ナカ</t>
    </rPh>
    <rPh sb="193" eb="194">
      <t>カタ</t>
    </rPh>
    <rPh sb="195" eb="197">
      <t>ケンサ</t>
    </rPh>
    <phoneticPr fontId="3"/>
  </si>
  <si>
    <r>
      <t xml:space="preserve">年齢、性別、身長から算出された予測肺活量に対して、あなたの肺活量が何％であるかを調べます。
間質性肺炎や肺線維症、慢性気管支炎、肺気腫などの慢性閉塞性肺疾患を調べる検査です。
</t>
    </r>
    <r>
      <rPr>
        <sz val="11"/>
        <color rgb="FF0070C0"/>
        <rFont val="UD デジタル 教科書体 N-B"/>
        <family val="1"/>
        <charset val="128"/>
      </rPr>
      <t>特に喫煙は慢性閉塞性肺疾患（COPD）の原因にもなるため、この検査でCOPDの早期発見に役立つ情報が得られます。﻿</t>
    </r>
    <rPh sb="79" eb="80">
      <t>シラ</t>
    </rPh>
    <rPh sb="82" eb="84">
      <t>ケンサ</t>
    </rPh>
    <rPh sb="88" eb="89">
      <t>トク</t>
    </rPh>
    <phoneticPr fontId="3"/>
  </si>
  <si>
    <r>
      <t xml:space="preserve">甲状腺ホルモンが多くなったり､少なくなったりすると、全身に様々なつらい症状が現れ、原因がわからない体調不良や疲れがたまった状態などが続きます。
この検査は、甲状腺ホルモン検査（３種類）を測定し、甲状腺機能に異常があるかどうかを検査し、甲状腺機能亢進症や甲状腺機能低下症等を調べる検査です。
</t>
    </r>
    <r>
      <rPr>
        <sz val="11"/>
        <color rgb="FF0070C0"/>
        <rFont val="UD デジタル 教科書体 N-B"/>
        <family val="1"/>
        <charset val="128"/>
      </rPr>
      <t>甲状腺の病気は男性よりも女性に多くあらわれるという特徴があり、女性の方にお勧めの検査です。</t>
    </r>
    <rPh sb="75" eb="77">
      <t>ケンサ</t>
    </rPh>
    <rPh sb="86" eb="88">
      <t>ケンサ</t>
    </rPh>
    <rPh sb="90" eb="92">
      <t>シュルイ</t>
    </rPh>
    <rPh sb="114" eb="116">
      <t>ケンサ</t>
    </rPh>
    <rPh sb="135" eb="136">
      <t>トウ</t>
    </rPh>
    <rPh sb="137" eb="138">
      <t>シラ</t>
    </rPh>
    <rPh sb="140" eb="142">
      <t>ケンサ</t>
    </rPh>
    <rPh sb="177" eb="179">
      <t>ジョセイ</t>
    </rPh>
    <rPh sb="180" eb="181">
      <t>カタ</t>
    </rPh>
    <rPh sb="183" eb="184">
      <t>スス</t>
    </rPh>
    <rPh sb="186" eb="188">
      <t>ケンサ</t>
    </rPh>
    <phoneticPr fontId="3"/>
  </si>
  <si>
    <r>
      <t xml:space="preserve">細胞診とは、体内に病変部が見つかった場合、その細胞が悪性か良性かを見分けるために行なわれる検査で、病変部の一部や細胞を採取して診断を行なう検査です。
</t>
    </r>
    <r>
      <rPr>
        <sz val="11"/>
        <color rgb="FF0070C0"/>
        <rFont val="UD デジタル 教科書体 N-B"/>
        <family val="1"/>
        <charset val="128"/>
      </rPr>
      <t>子宮頸がん検診の対象は20歳以上の女性で2年に1回検査を受けることが推奨されています。
（子宮頸がんは20歳代後半から罹患率が徐々に上がり、40歳代にピークを迎えます)。</t>
    </r>
    <r>
      <rPr>
        <sz val="11"/>
        <rFont val="UD デジタル 教科書体 N-B"/>
        <family val="1"/>
        <charset val="128"/>
      </rPr>
      <t xml:space="preserve">
</t>
    </r>
    <r>
      <rPr>
        <u/>
        <sz val="11"/>
        <rFont val="UD デジタル 教科書体 N-B"/>
        <family val="1"/>
        <charset val="128"/>
      </rPr>
      <t>※当院では実施できませんので、提携している医療機関での実施となります。</t>
    </r>
    <r>
      <rPr>
        <sz val="11"/>
        <rFont val="UD デジタル 教科書体 N-B"/>
        <family val="1"/>
        <charset val="128"/>
      </rPr>
      <t xml:space="preserve">
</t>
    </r>
    <phoneticPr fontId="3"/>
  </si>
  <si>
    <r>
      <t xml:space="preserve">痰の中にがん細胞が混ざっていないかどうかを調べ、「肺がん」を早期に見つけようとする検査です。
</t>
    </r>
    <r>
      <rPr>
        <sz val="11"/>
        <color theme="1"/>
        <rFont val="UD デジタル 教科書体 N-B"/>
        <family val="1"/>
        <charset val="128"/>
      </rPr>
      <t>（検査に当たっての注意事項）</t>
    </r>
    <r>
      <rPr>
        <sz val="11"/>
        <rFont val="UD デジタル 教科書体 N-B"/>
        <family val="1"/>
        <charset val="128"/>
      </rPr>
      <t xml:space="preserve">
検査する痰は、粘り気のある黄色いものが検査に適しているため唾液が多いものは検査に適しません。
</t>
    </r>
    <rPh sb="0" eb="1">
      <t>タン</t>
    </rPh>
    <rPh sb="2" eb="3">
      <t>ナカ</t>
    </rPh>
    <rPh sb="6" eb="8">
      <t>サイボウ</t>
    </rPh>
    <rPh sb="9" eb="10">
      <t>マ</t>
    </rPh>
    <rPh sb="21" eb="22">
      <t>シラ</t>
    </rPh>
    <rPh sb="25" eb="26">
      <t>ハイ</t>
    </rPh>
    <rPh sb="30" eb="32">
      <t>ソウキ</t>
    </rPh>
    <rPh sb="33" eb="34">
      <t>ミ</t>
    </rPh>
    <rPh sb="41" eb="43">
      <t>ケンサ</t>
    </rPh>
    <rPh sb="48" eb="50">
      <t>ケンサ</t>
    </rPh>
    <rPh sb="51" eb="52">
      <t>ア</t>
    </rPh>
    <rPh sb="56" eb="58">
      <t>チュウイ</t>
    </rPh>
    <rPh sb="58" eb="60">
      <t>ジコウ</t>
    </rPh>
    <rPh sb="62" eb="64">
      <t>ケンサ</t>
    </rPh>
    <rPh sb="66" eb="67">
      <t>タン</t>
    </rPh>
    <rPh sb="69" eb="70">
      <t>ネバ</t>
    </rPh>
    <rPh sb="71" eb="72">
      <t>ケ</t>
    </rPh>
    <rPh sb="75" eb="77">
      <t>キイロ</t>
    </rPh>
    <rPh sb="81" eb="83">
      <t>ケンサ</t>
    </rPh>
    <rPh sb="84" eb="85">
      <t>テキ</t>
    </rPh>
    <rPh sb="91" eb="93">
      <t>ダエキ</t>
    </rPh>
    <rPh sb="94" eb="95">
      <t>オオ</t>
    </rPh>
    <rPh sb="99" eb="101">
      <t>ケンサ</t>
    </rPh>
    <rPh sb="102" eb="103">
      <t>テキ</t>
    </rPh>
    <phoneticPr fontId="3"/>
  </si>
  <si>
    <r>
      <t>　睡眠時無呼吸症候群（SAS）は交通事故の一因、生活習慣病や心筋梗塞・脳梗塞との関連性が指摘されています。代表的な症状としては、いびきや日中の眠気などがありますが、この検査は睡眠時のデータ（気流、いびき、経皮的動脈血酸素飽和度（ＳＰＯ2）、脈拍など）を測定する簡易検査です。
　</t>
    </r>
    <r>
      <rPr>
        <sz val="11"/>
        <color rgb="FF0070C0"/>
        <rFont val="UD デジタル 教科書体 N-B"/>
        <family val="1"/>
        <charset val="128"/>
      </rPr>
      <t>この検査は自宅で検査できる</t>
    </r>
    <r>
      <rPr>
        <sz val="11"/>
        <rFont val="UD デジタル 教科書体 N-B"/>
        <family val="1"/>
        <charset val="128"/>
      </rPr>
      <t xml:space="preserve">ことから、普段の睡眠に近いリラックスした状態で検査することができます。
（契約した検査機関（帝人ヘルスケア㈱）より直接ご自宅へ測定機器が郵送されます）
　なお、検査終了後はご本人が梱包して返送（投函）していただくことにより、改めて病院へ来院する必要はないため、好評な検査です。
</t>
    </r>
    <r>
      <rPr>
        <sz val="11"/>
        <color rgb="FFFF0000"/>
        <rFont val="UD デジタル 教科書体 N-B"/>
        <family val="1"/>
        <charset val="128"/>
      </rPr>
      <t>（Ｒ６年度に受けられた方のうち、約９割の方が要精密や要治療の判定となった検査項目です）</t>
    </r>
    <rPh sb="1" eb="4">
      <t>スイミンジ</t>
    </rPh>
    <rPh sb="4" eb="7">
      <t>ムコキュウ</t>
    </rPh>
    <rPh sb="7" eb="10">
      <t>ショウコウグン</t>
    </rPh>
    <rPh sb="16" eb="20">
      <t>コウツウジコ</t>
    </rPh>
    <rPh sb="21" eb="23">
      <t>イチイン</t>
    </rPh>
    <rPh sb="24" eb="29">
      <t>セイカツシュウカンビョウ</t>
    </rPh>
    <rPh sb="30" eb="34">
      <t>シンキンコウソク</t>
    </rPh>
    <rPh sb="35" eb="38">
      <t>ノウコウソク</t>
    </rPh>
    <rPh sb="40" eb="43">
      <t>カンレンセイ</t>
    </rPh>
    <rPh sb="44" eb="46">
      <t>シテキ</t>
    </rPh>
    <rPh sb="282" eb="284">
      <t>コウヒョウ</t>
    </rPh>
    <rPh sb="285" eb="287">
      <t>ケンサ</t>
    </rPh>
    <phoneticPr fontId="3"/>
  </si>
  <si>
    <t>9：00～11：50</t>
    <phoneticPr fontId="3"/>
  </si>
  <si>
    <t>13：30～16：50</t>
    <phoneticPr fontId="3"/>
  </si>
  <si>
    <r>
      <t xml:space="preserve">◎
</t>
    </r>
    <r>
      <rPr>
        <sz val="6"/>
        <rFont val="HG丸ｺﾞｼｯｸM-PRO"/>
        <family val="3"/>
        <charset val="128"/>
      </rPr>
      <t>～13:20</t>
    </r>
    <phoneticPr fontId="3"/>
  </si>
  <si>
    <r>
      <t xml:space="preserve">◎
</t>
    </r>
    <r>
      <rPr>
        <sz val="6"/>
        <rFont val="HG丸ｺﾞｼｯｸM-PRO"/>
        <family val="3"/>
        <charset val="128"/>
      </rPr>
      <t>～14:00</t>
    </r>
    <phoneticPr fontId="3"/>
  </si>
  <si>
    <t>16：00～17：30</t>
    <phoneticPr fontId="3"/>
  </si>
  <si>
    <r>
      <t xml:space="preserve">◎
</t>
    </r>
    <r>
      <rPr>
        <sz val="6"/>
        <rFont val="HG丸ｺﾞｼｯｸM-PRO"/>
        <family val="3"/>
        <charset val="128"/>
      </rPr>
      <t>～12:30</t>
    </r>
    <phoneticPr fontId="3"/>
  </si>
  <si>
    <t>R7.3.19現在</t>
    <rPh sb="7" eb="9">
      <t>ゲンザイ</t>
    </rPh>
    <phoneticPr fontId="3"/>
  </si>
  <si>
    <t>令和７年度　富士大和温泉病院 人間ドックのご案内</t>
    <phoneticPr fontId="3"/>
  </si>
  <si>
    <r>
      <t>　ご宿泊は、当院と提携する古湯温泉と熊の川温泉の旅館等になります。当院からの健診日決定
　のお知らせメールを受信後、</t>
    </r>
    <r>
      <rPr>
        <sz val="11"/>
        <color rgb="FFFF0000"/>
        <rFont val="HG丸ｺﾞｼｯｸM-PRO"/>
        <family val="3"/>
        <charset val="128"/>
      </rPr>
      <t>ご自身で宿泊の予約をしてください。</t>
    </r>
    <r>
      <rPr>
        <sz val="11"/>
        <rFont val="HG丸ｺﾞｼｯｸM-PRO"/>
        <family val="3"/>
        <charset val="128"/>
      </rPr>
      <t xml:space="preserve">
　その際、</t>
    </r>
    <r>
      <rPr>
        <sz val="11"/>
        <color rgb="FFFF0000"/>
        <rFont val="HG丸ｺﾞｼｯｸM-PRO"/>
        <family val="3"/>
        <charset val="128"/>
      </rPr>
      <t>人間ドックの宿泊である旨を旅館等にお伝えください。</t>
    </r>
    <r>
      <rPr>
        <sz val="11"/>
        <rFont val="HG丸ｺﾞｼｯｸM-PRO"/>
        <family val="3"/>
        <charset val="128"/>
      </rPr>
      <t xml:space="preserve">
　また、</t>
    </r>
    <r>
      <rPr>
        <sz val="11"/>
        <color rgb="FFFF0000"/>
        <rFont val="HG丸ｺﾞｼｯｸM-PRO"/>
        <family val="3"/>
        <charset val="128"/>
      </rPr>
      <t>当院からの送迎（無料）を希望される場合も、併せてお伝えください。</t>
    </r>
    <r>
      <rPr>
        <sz val="11"/>
        <rFont val="HG丸ｺﾞｼｯｸM-PRO"/>
        <family val="3"/>
        <charset val="128"/>
      </rPr>
      <t xml:space="preserve">
　　※旅館による送迎が可能な場合のみ</t>
    </r>
    <rPh sb="147" eb="149">
      <t>リョカン</t>
    </rPh>
    <rPh sb="152" eb="154">
      <t>ソウゲイ</t>
    </rPh>
    <rPh sb="155" eb="157">
      <t>カノウ</t>
    </rPh>
    <rPh sb="158" eb="160">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</si>
</sst>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e\.m\.d;@"/>
    <numFmt numFmtId="177" formatCode="#,##0&quot;円&quot;"/>
    <numFmt numFmtId="178" formatCode="m/d;@"/>
  </numFmts>
  <fonts count="7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name val="HG丸ｺﾞｼｯｸM-PRO"/>
      <family val="3"/>
      <charset val="128"/>
    </font>
    <font>
      <b/>
      <sz val="11"/>
      <color rgb="FFFF0000"/>
      <name val="HG丸ｺﾞｼｯｸM-PRO"/>
      <family val="3"/>
      <charset val="128"/>
    </font>
    <font>
      <sz val="10"/>
      <name val="HG丸ｺﾞｼｯｸM-PRO"/>
      <family val="3"/>
      <charset val="128"/>
    </font>
    <font>
      <sz val="9"/>
      <name val="HG丸ｺﾞｼｯｸM-PRO"/>
      <family val="3"/>
      <charset val="128"/>
    </font>
    <font>
      <b/>
      <shadow/>
      <sz val="14"/>
      <color rgb="FF000080"/>
      <name val="HG丸ｺﾞｼｯｸM-PRO"/>
      <family val="3"/>
      <charset val="128"/>
    </font>
    <font>
      <b/>
      <sz val="14"/>
      <color rgb="FF0070C0"/>
      <name val="HG丸ｺﾞｼｯｸM-PRO"/>
      <family val="3"/>
      <charset val="128"/>
    </font>
    <font>
      <b/>
      <sz val="11"/>
      <color rgb="FF080CB8"/>
      <name val="HG丸ｺﾞｼｯｸM-PRO"/>
      <family val="3"/>
      <charset val="128"/>
    </font>
    <font>
      <sz val="11"/>
      <color rgb="FFFF0000"/>
      <name val="HG丸ｺﾞｼｯｸM-PRO"/>
      <family val="3"/>
      <charset val="128"/>
    </font>
    <font>
      <b/>
      <sz val="14"/>
      <color rgb="FF00B050"/>
      <name val="HG丸ｺﾞｼｯｸM-PRO"/>
      <family val="3"/>
      <charset val="128"/>
    </font>
    <font>
      <b/>
      <sz val="14"/>
      <color rgb="FFFF0000"/>
      <name val="HG丸ｺﾞｼｯｸM-PRO"/>
      <family val="3"/>
      <charset val="128"/>
    </font>
    <font>
      <b/>
      <sz val="14"/>
      <color rgb="FF080CB8"/>
      <name val="HG丸ｺﾞｼｯｸM-PRO"/>
      <family val="3"/>
      <charset val="128"/>
    </font>
    <font>
      <b/>
      <shadow/>
      <sz val="14"/>
      <color rgb="FF080CB8"/>
      <name val="HG丸ｺﾞｼｯｸM-PRO"/>
      <family val="3"/>
      <charset val="128"/>
    </font>
    <font>
      <b/>
      <sz val="18"/>
      <color rgb="FF0070C0"/>
      <name val="HG丸ｺﾞｼｯｸM-PRO"/>
      <family val="3"/>
      <charset val="128"/>
    </font>
    <font>
      <sz val="11"/>
      <name val="游ゴシック"/>
      <family val="3"/>
      <charset val="128"/>
    </font>
    <font>
      <sz val="10"/>
      <color rgb="FFFF0000"/>
      <name val="游ゴシック"/>
      <family val="3"/>
      <charset val="128"/>
    </font>
    <font>
      <sz val="11"/>
      <color rgb="FFFF0000"/>
      <name val="游ゴシック"/>
      <family val="3"/>
      <charset val="128"/>
    </font>
    <font>
      <sz val="10"/>
      <color rgb="FF0070C0"/>
      <name val="游ゴシック"/>
      <family val="3"/>
      <charset val="128"/>
    </font>
    <font>
      <sz val="11"/>
      <color theme="0"/>
      <name val="游ゴシック"/>
      <family val="3"/>
      <charset val="128"/>
    </font>
    <font>
      <sz val="9"/>
      <name val="游ゴシック"/>
      <family val="3"/>
      <charset val="128"/>
    </font>
    <font>
      <sz val="10"/>
      <name val="游ゴシック"/>
      <family val="3"/>
      <charset val="128"/>
    </font>
    <font>
      <sz val="8"/>
      <name val="游ゴシック"/>
      <family val="3"/>
      <charset val="128"/>
    </font>
    <font>
      <sz val="9"/>
      <color rgb="FFFF0000"/>
      <name val="游ゴシック"/>
      <family val="3"/>
      <charset val="128"/>
    </font>
    <font>
      <b/>
      <sz val="10"/>
      <name val="游ゴシック"/>
      <family val="3"/>
      <charset val="128"/>
    </font>
    <font>
      <b/>
      <sz val="14"/>
      <name val="游ゴシック"/>
      <family val="3"/>
      <charset val="128"/>
    </font>
    <font>
      <b/>
      <sz val="10"/>
      <color indexed="10"/>
      <name val="游ゴシック"/>
      <family val="3"/>
      <charset val="128"/>
    </font>
    <font>
      <b/>
      <sz val="11"/>
      <color indexed="10"/>
      <name val="游ゴシック"/>
      <family val="3"/>
      <charset val="128"/>
    </font>
    <font>
      <sz val="10"/>
      <color indexed="8"/>
      <name val="游ゴシック"/>
      <family val="3"/>
      <charset val="128"/>
    </font>
    <font>
      <b/>
      <i/>
      <sz val="11"/>
      <name val="游ゴシック"/>
      <family val="3"/>
      <charset val="128"/>
    </font>
    <font>
      <sz val="9"/>
      <color rgb="FFFF0000"/>
      <name val="メイリオ"/>
      <family val="3"/>
      <charset val="128"/>
    </font>
    <font>
      <sz val="12"/>
      <color theme="3" tint="-0.499984740745262"/>
      <name val="メイリオ"/>
      <family val="3"/>
      <charset val="128"/>
    </font>
    <font>
      <sz val="12"/>
      <color rgb="FFFF0000"/>
      <name val="メイリオ"/>
      <family val="3"/>
      <charset val="128"/>
    </font>
    <font>
      <sz val="12"/>
      <name val="メイリオ"/>
      <family val="3"/>
      <charset val="128"/>
    </font>
    <font>
      <sz val="16"/>
      <name val="メイリオ"/>
      <family val="3"/>
      <charset val="128"/>
    </font>
    <font>
      <sz val="16"/>
      <color rgb="FFFF0000"/>
      <name val="メイリオ"/>
      <family val="3"/>
      <charset val="128"/>
    </font>
    <font>
      <sz val="16"/>
      <color theme="1"/>
      <name val="メイリオ"/>
      <family val="3"/>
      <charset val="128"/>
    </font>
    <font>
      <sz val="6"/>
      <name val="HG丸ｺﾞｼｯｸM-PRO"/>
      <family val="3"/>
      <charset val="128"/>
    </font>
    <font>
      <b/>
      <sz val="14"/>
      <color rgb="FF0070C0"/>
      <name val="HGｺﾞｼｯｸM"/>
      <family val="3"/>
      <charset val="128"/>
    </font>
    <font>
      <b/>
      <sz val="9"/>
      <color rgb="FFFF0000"/>
      <name val="游ゴシック"/>
      <family val="3"/>
      <charset val="128"/>
    </font>
    <font>
      <sz val="11"/>
      <color theme="1"/>
      <name val="游ゴシック"/>
      <family val="3"/>
      <charset val="128"/>
    </font>
    <font>
      <sz val="6"/>
      <name val="ＭＳ Ｐゴシック"/>
      <family val="2"/>
      <charset val="128"/>
      <scheme val="minor"/>
    </font>
    <font>
      <sz val="11"/>
      <color indexed="8"/>
      <name val="ＭＳ Ｐゴシック"/>
      <family val="3"/>
      <charset val="128"/>
      <scheme val="minor"/>
    </font>
    <font>
      <sz val="11"/>
      <color indexed="9"/>
      <name val="ＭＳ Ｐゴシック"/>
      <family val="3"/>
      <charset val="128"/>
      <scheme val="minor"/>
    </font>
    <font>
      <sz val="18"/>
      <color theme="3"/>
      <name val="游ゴシック Light"/>
      <family val="3"/>
      <charset val="128"/>
    </font>
    <font>
      <b/>
      <sz val="11"/>
      <color indexed="9"/>
      <name val="ＭＳ Ｐゴシック"/>
      <family val="3"/>
      <charset val="128"/>
      <scheme val="minor"/>
    </font>
    <font>
      <sz val="11"/>
      <color rgb="FF9C57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HG丸ｺﾞｼｯｸM-PRO"/>
      <family val="3"/>
      <charset val="128"/>
    </font>
    <font>
      <sz val="8"/>
      <color indexed="81"/>
      <name val="ＭＳ ゴシック"/>
      <family val="3"/>
      <charset val="128"/>
    </font>
    <font>
      <sz val="8"/>
      <color indexed="81"/>
      <name val="ＭＳ Ｐゴシック"/>
      <family val="3"/>
      <charset val="128"/>
    </font>
    <font>
      <b/>
      <sz val="9"/>
      <color indexed="81"/>
      <name val="ＭＳ Ｐゴシック"/>
      <family val="3"/>
      <charset val="128"/>
    </font>
    <font>
      <sz val="6"/>
      <name val="ＭＳ Ｐゴシック"/>
      <family val="3"/>
      <charset val="128"/>
      <scheme val="minor"/>
    </font>
    <font>
      <sz val="11"/>
      <color theme="1"/>
      <name val="HG丸ｺﾞｼｯｸM-PRO"/>
      <family val="3"/>
      <charset val="128"/>
    </font>
    <font>
      <sz val="10"/>
      <color theme="1"/>
      <name val="游ゴシック"/>
      <family val="3"/>
      <charset val="128"/>
    </font>
    <font>
      <b/>
      <sz val="11"/>
      <name val="UD デジタル 教科書体 N-B"/>
      <family val="1"/>
      <charset val="128"/>
    </font>
    <font>
      <sz val="11"/>
      <name val="UD デジタル 教科書体 N-B"/>
      <family val="1"/>
      <charset val="128"/>
    </font>
    <font>
      <sz val="11"/>
      <color rgb="FFFF0000"/>
      <name val="UD デジタル 教科書体 N-B"/>
      <family val="1"/>
      <charset val="128"/>
    </font>
    <font>
      <u/>
      <sz val="11"/>
      <color rgb="FFFF0000"/>
      <name val="UD デジタル 教科書体 N-B"/>
      <family val="1"/>
      <charset val="128"/>
    </font>
    <font>
      <b/>
      <sz val="11"/>
      <color theme="1"/>
      <name val="UD デジタル 教科書体 N-B"/>
      <family val="1"/>
      <charset val="128"/>
    </font>
    <font>
      <u/>
      <sz val="11"/>
      <name val="UD デジタル 教科書体 N-B"/>
      <family val="1"/>
      <charset val="128"/>
    </font>
    <font>
      <sz val="11"/>
      <color rgb="FF0070C0"/>
      <name val="UD デジタル 教科書体 N-B"/>
      <family val="1"/>
      <charset val="128"/>
    </font>
    <font>
      <sz val="11"/>
      <color theme="1"/>
      <name val="UD デジタル 教科書体 N-B"/>
      <family val="1"/>
      <charset val="128"/>
    </font>
  </fonts>
  <fills count="36">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s>
  <borders count="8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hair">
        <color indexed="64"/>
      </left>
      <right/>
      <top style="thin">
        <color indexed="64"/>
      </top>
      <bottom style="thin">
        <color indexed="64"/>
      </bottom>
      <diagonal/>
    </border>
    <border>
      <left style="hair">
        <color indexed="64"/>
      </left>
      <right/>
      <top style="medium">
        <color indexed="64"/>
      </top>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hair">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auto="1"/>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style="hair">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bottom style="thin">
        <color indexed="64"/>
      </bottom>
      <diagonal/>
    </border>
    <border>
      <left/>
      <right style="medium">
        <color indexed="64"/>
      </right>
      <top/>
      <bottom style="thin">
        <color indexed="64"/>
      </bottom>
      <diagonal/>
    </border>
  </borders>
  <cellStyleXfs count="4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45" fillId="5" borderId="0" applyNumberFormat="0" applyBorder="0" applyAlignment="0" applyProtection="0">
      <alignment vertical="center"/>
    </xf>
    <xf numFmtId="0" fontId="45" fillId="6" borderId="0" applyNumberFormat="0" applyBorder="0" applyAlignment="0" applyProtection="0">
      <alignment vertical="center"/>
    </xf>
    <xf numFmtId="0" fontId="45" fillId="7" borderId="0" applyNumberFormat="0" applyBorder="0" applyAlignment="0" applyProtection="0">
      <alignment vertical="center"/>
    </xf>
    <xf numFmtId="0" fontId="45" fillId="8" borderId="0" applyNumberFormat="0" applyBorder="0" applyAlignment="0" applyProtection="0">
      <alignment vertical="center"/>
    </xf>
    <xf numFmtId="0" fontId="45"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0" borderId="0" applyNumberFormat="0" applyFill="0" applyBorder="0" applyAlignment="0" applyProtection="0">
      <alignment vertical="center"/>
    </xf>
    <xf numFmtId="0" fontId="48" fillId="29" borderId="75" applyNumberFormat="0" applyAlignment="0" applyProtection="0">
      <alignment vertical="center"/>
    </xf>
    <xf numFmtId="0" fontId="49" fillId="30" borderId="0" applyNumberFormat="0" applyBorder="0" applyAlignment="0" applyProtection="0">
      <alignment vertical="center"/>
    </xf>
    <xf numFmtId="0" fontId="2" fillId="31" borderId="76" applyNumberFormat="0" applyFont="0" applyAlignment="0" applyProtection="0">
      <alignment vertical="center"/>
    </xf>
    <xf numFmtId="0" fontId="50" fillId="0" borderId="74" applyNumberFormat="0" applyFill="0" applyAlignment="0" applyProtection="0">
      <alignment vertical="center"/>
    </xf>
    <xf numFmtId="0" fontId="51" fillId="32" borderId="0" applyNumberFormat="0" applyBorder="0" applyAlignment="0" applyProtection="0">
      <alignment vertical="center"/>
    </xf>
    <xf numFmtId="0" fontId="52" fillId="33" borderId="72" applyNumberFormat="0" applyAlignment="0" applyProtection="0">
      <alignment vertical="center"/>
    </xf>
    <xf numFmtId="0" fontId="53" fillId="0" borderId="0" applyNumberFormat="0" applyFill="0" applyBorder="0" applyAlignment="0" applyProtection="0">
      <alignment vertical="center"/>
    </xf>
    <xf numFmtId="0" fontId="54" fillId="0" borderId="70" applyNumberFormat="0" applyFill="0" applyAlignment="0" applyProtection="0">
      <alignment vertical="center"/>
    </xf>
    <xf numFmtId="0" fontId="55" fillId="0" borderId="78" applyNumberFormat="0" applyFill="0" applyAlignment="0" applyProtection="0">
      <alignment vertical="center"/>
    </xf>
    <xf numFmtId="0" fontId="56" fillId="0" borderId="71" applyNumberFormat="0" applyFill="0" applyAlignment="0" applyProtection="0">
      <alignment vertical="center"/>
    </xf>
    <xf numFmtId="0" fontId="56" fillId="0" borderId="0" applyNumberFormat="0" applyFill="0" applyBorder="0" applyAlignment="0" applyProtection="0">
      <alignment vertical="center"/>
    </xf>
    <xf numFmtId="0" fontId="57" fillId="0" borderId="77" applyNumberFormat="0" applyFill="0" applyAlignment="0" applyProtection="0">
      <alignment vertical="center"/>
    </xf>
    <xf numFmtId="0" fontId="58" fillId="33" borderId="73" applyNumberFormat="0" applyAlignment="0" applyProtection="0">
      <alignment vertical="center"/>
    </xf>
    <xf numFmtId="0" fontId="59" fillId="0" borderId="0" applyNumberFormat="0" applyFill="0" applyBorder="0" applyAlignment="0" applyProtection="0">
      <alignment vertical="center"/>
    </xf>
    <xf numFmtId="0" fontId="60" fillId="34" borderId="72" applyNumberFormat="0" applyAlignment="0" applyProtection="0">
      <alignment vertical="center"/>
    </xf>
    <xf numFmtId="0" fontId="61" fillId="35" borderId="0" applyNumberFormat="0" applyBorder="0" applyAlignment="0" applyProtection="0">
      <alignment vertical="center"/>
    </xf>
  </cellStyleXfs>
  <cellXfs count="422">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9" fillId="0" borderId="0" xfId="0" applyFont="1">
      <alignment vertical="center"/>
    </xf>
    <xf numFmtId="0" fontId="13" fillId="0" borderId="0" xfId="0" applyFont="1">
      <alignment vertical="center"/>
    </xf>
    <xf numFmtId="0" fontId="10" fillId="0" borderId="0" xfId="0" applyFont="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0" fillId="0" borderId="0" xfId="0" applyFont="1" applyAlignment="1">
      <alignment vertical="center"/>
    </xf>
    <xf numFmtId="0" fontId="18" fillId="0" borderId="0" xfId="0" applyFont="1" applyBorder="1" applyAlignment="1">
      <alignment horizontal="center" vertical="center" shrinkToFit="1"/>
    </xf>
    <xf numFmtId="0" fontId="24"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xf>
    <xf numFmtId="178" fontId="23" fillId="0" borderId="42" xfId="0" applyNumberFormat="1" applyFont="1" applyFill="1" applyBorder="1" applyAlignment="1" applyProtection="1">
      <alignment horizontal="center" vertical="center" shrinkToFit="1"/>
      <protection locked="0"/>
    </xf>
    <xf numFmtId="49" fontId="23" fillId="0" borderId="42" xfId="0" applyNumberFormat="1" applyFont="1" applyFill="1" applyBorder="1" applyAlignment="1" applyProtection="1">
      <alignment horizontal="center" vertical="center" shrinkToFit="1"/>
    </xf>
    <xf numFmtId="178" fontId="23" fillId="0" borderId="43" xfId="0" applyNumberFormat="1" applyFont="1" applyFill="1" applyBorder="1" applyAlignment="1" applyProtection="1">
      <alignment horizontal="center" vertical="center" shrinkToFit="1"/>
      <protection locked="0"/>
    </xf>
    <xf numFmtId="178" fontId="23" fillId="0" borderId="51" xfId="0" applyNumberFormat="1" applyFont="1" applyFill="1" applyBorder="1" applyAlignment="1" applyProtection="1">
      <alignment horizontal="center" vertical="center" shrinkToFit="1"/>
      <protection locked="0"/>
    </xf>
    <xf numFmtId="0" fontId="18" fillId="0" borderId="0" xfId="0" applyFont="1" applyBorder="1" applyAlignment="1">
      <alignment vertical="center"/>
    </xf>
    <xf numFmtId="0" fontId="18" fillId="0" borderId="0" xfId="0" applyFont="1" applyBorder="1" applyAlignment="1">
      <alignment horizontal="left" vertical="center"/>
    </xf>
    <xf numFmtId="178" fontId="23" fillId="0" borderId="4" xfId="0" applyNumberFormat="1" applyFont="1" applyFill="1" applyBorder="1" applyAlignment="1" applyProtection="1">
      <alignment horizontal="center" vertical="center" shrinkToFit="1"/>
      <protection locked="0"/>
    </xf>
    <xf numFmtId="178" fontId="23" fillId="0" borderId="3" xfId="0" applyNumberFormat="1" applyFont="1" applyFill="1" applyBorder="1" applyAlignment="1" applyProtection="1">
      <alignment horizontal="center" vertical="center" shrinkToFit="1"/>
      <protection locked="0"/>
    </xf>
    <xf numFmtId="178" fontId="23" fillId="0" borderId="26" xfId="0" applyNumberFormat="1" applyFont="1" applyFill="1" applyBorder="1" applyAlignment="1" applyProtection="1">
      <alignment horizontal="center" vertical="center" shrinkToFit="1"/>
      <protection locked="0"/>
    </xf>
    <xf numFmtId="0" fontId="18" fillId="0" borderId="0" xfId="0" applyFont="1" applyAlignment="1">
      <alignment horizontal="left"/>
    </xf>
    <xf numFmtId="0" fontId="20" fillId="0" borderId="0" xfId="0" applyFont="1" applyAlignment="1">
      <alignment horizontal="left"/>
    </xf>
    <xf numFmtId="0" fontId="32" fillId="0" borderId="0" xfId="0" applyFont="1" applyAlignment="1">
      <alignment vertical="center" shrinkToFit="1"/>
    </xf>
    <xf numFmtId="0" fontId="18" fillId="0" borderId="0" xfId="0" applyFont="1" applyAlignment="1">
      <alignment vertical="center" shrinkToFit="1"/>
    </xf>
    <xf numFmtId="38" fontId="18" fillId="0" borderId="0" xfId="1" applyFont="1" applyAlignment="1">
      <alignment vertical="center" shrinkToFit="1"/>
    </xf>
    <xf numFmtId="0" fontId="32" fillId="0" borderId="0" xfId="0" applyFont="1" applyAlignment="1">
      <alignment horizontal="center" vertical="center" shrinkToFit="1"/>
    </xf>
    <xf numFmtId="0" fontId="18" fillId="0" borderId="0" xfId="0" applyFont="1" applyBorder="1" applyAlignment="1">
      <alignment vertical="center" shrinkToFit="1"/>
    </xf>
    <xf numFmtId="0" fontId="18" fillId="0" borderId="0" xfId="0" applyFont="1" applyAlignment="1">
      <alignment horizontal="center" vertical="center"/>
    </xf>
    <xf numFmtId="0" fontId="36" fillId="0" borderId="0" xfId="0" applyFont="1" applyAlignment="1">
      <alignment horizontal="center" vertical="center"/>
    </xf>
    <xf numFmtId="0" fontId="36" fillId="0" borderId="0" xfId="0" applyFont="1" applyBorder="1" applyAlignment="1">
      <alignment horizontal="center" vertical="center" wrapText="1"/>
    </xf>
    <xf numFmtId="0" fontId="36" fillId="0" borderId="0" xfId="0" applyFont="1" applyBorder="1" applyAlignment="1">
      <alignment horizontal="center" vertical="center"/>
    </xf>
    <xf numFmtId="0" fontId="36" fillId="0" borderId="0" xfId="0" applyFont="1">
      <alignment vertical="center"/>
    </xf>
    <xf numFmtId="0" fontId="36" fillId="0" borderId="2" xfId="0" applyFont="1" applyBorder="1" applyAlignment="1">
      <alignment vertical="center" shrinkToFit="1"/>
    </xf>
    <xf numFmtId="0" fontId="36" fillId="0" borderId="2" xfId="0" applyFont="1" applyFill="1" applyBorder="1" applyAlignment="1">
      <alignment vertical="center" shrinkToFit="1"/>
    </xf>
    <xf numFmtId="0" fontId="37" fillId="0" borderId="2" xfId="0" applyFont="1" applyBorder="1" applyAlignment="1">
      <alignment horizontal="center" vertical="center"/>
    </xf>
    <xf numFmtId="0" fontId="38" fillId="0" borderId="2" xfId="0" applyFont="1" applyBorder="1" applyAlignment="1">
      <alignment horizontal="center" vertical="center"/>
    </xf>
    <xf numFmtId="0" fontId="18" fillId="0" borderId="0" xfId="0" applyFont="1" applyAlignment="1">
      <alignment horizontal="center" vertical="center"/>
    </xf>
    <xf numFmtId="0" fontId="43" fillId="0" borderId="0" xfId="2" applyFont="1">
      <alignment vertical="center"/>
    </xf>
    <xf numFmtId="0" fontId="18" fillId="0" borderId="0" xfId="0" applyFont="1" applyAlignment="1">
      <alignment horizontal="center" vertical="center"/>
    </xf>
    <xf numFmtId="0" fontId="18" fillId="0" borderId="0" xfId="0" applyFont="1">
      <alignment vertical="center"/>
    </xf>
    <xf numFmtId="14" fontId="18" fillId="0" borderId="0" xfId="0" applyNumberFormat="1" applyFont="1">
      <alignment vertical="center"/>
    </xf>
    <xf numFmtId="0" fontId="18" fillId="0" borderId="0" xfId="0" applyFont="1" applyAlignment="1">
      <alignment horizontal="center" vertical="center"/>
    </xf>
    <xf numFmtId="0" fontId="5" fillId="0" borderId="0" xfId="0" applyFont="1" applyFill="1">
      <alignment vertical="center"/>
    </xf>
    <xf numFmtId="0" fontId="18" fillId="0" borderId="0" xfId="0" applyFont="1" applyAlignment="1">
      <alignment horizontal="center" vertical="center"/>
    </xf>
    <xf numFmtId="0" fontId="36" fillId="2" borderId="2" xfId="0" applyFont="1" applyFill="1" applyBorder="1" applyAlignment="1">
      <alignment horizontal="center" vertical="center"/>
    </xf>
    <xf numFmtId="0" fontId="36" fillId="2" borderId="2" xfId="0" applyFont="1" applyFill="1" applyBorder="1" applyAlignment="1">
      <alignment horizontal="center" vertical="center" wrapText="1"/>
    </xf>
    <xf numFmtId="0" fontId="18" fillId="0" borderId="0" xfId="0" applyFont="1" applyAlignment="1">
      <alignment horizontal="center" vertical="center"/>
    </xf>
    <xf numFmtId="38" fontId="18" fillId="2" borderId="25" xfId="1" applyFont="1" applyFill="1" applyBorder="1" applyAlignment="1" applyProtection="1">
      <alignment horizontal="center" vertical="center" shrinkToFit="1"/>
    </xf>
    <xf numFmtId="38" fontId="18" fillId="2" borderId="32" xfId="1" applyFont="1" applyFill="1" applyBorder="1" applyAlignment="1" applyProtection="1">
      <alignment horizontal="center" vertical="center" shrinkToFit="1"/>
    </xf>
    <xf numFmtId="178" fontId="24" fillId="0" borderId="4" xfId="1" applyNumberFormat="1" applyFont="1" applyBorder="1" applyAlignment="1" applyProtection="1">
      <alignment horizontal="right" vertical="center" shrinkToFit="1"/>
    </xf>
    <xf numFmtId="38" fontId="24" fillId="0" borderId="3" xfId="1" applyFont="1" applyBorder="1" applyAlignment="1" applyProtection="1">
      <alignment horizontal="right" vertical="center" shrinkToFit="1"/>
    </xf>
    <xf numFmtId="38" fontId="24" fillId="0" borderId="26" xfId="1" applyFont="1" applyBorder="1" applyAlignment="1" applyProtection="1">
      <alignment horizontal="right" vertical="center" shrinkToFit="1"/>
    </xf>
    <xf numFmtId="178" fontId="24" fillId="0" borderId="25" xfId="1" applyNumberFormat="1" applyFont="1" applyBorder="1" applyAlignment="1" applyProtection="1">
      <alignment horizontal="right" vertical="center" shrinkToFit="1"/>
    </xf>
    <xf numFmtId="38" fontId="24" fillId="0" borderId="32" xfId="1" applyFont="1" applyBorder="1" applyAlignment="1" applyProtection="1">
      <alignment horizontal="right" vertical="center" shrinkToFit="1"/>
    </xf>
    <xf numFmtId="178" fontId="24" fillId="0" borderId="57" xfId="1" applyNumberFormat="1" applyFont="1" applyBorder="1" applyAlignment="1" applyProtection="1">
      <alignment horizontal="right" vertical="center" shrinkToFit="1"/>
    </xf>
    <xf numFmtId="38" fontId="24" fillId="0" borderId="58" xfId="1" applyFont="1" applyBorder="1" applyAlignment="1" applyProtection="1">
      <alignment horizontal="right" vertical="center" shrinkToFit="1"/>
    </xf>
    <xf numFmtId="38" fontId="18" fillId="2" borderId="4" xfId="1" applyFont="1" applyFill="1" applyBorder="1" applyAlignment="1" applyProtection="1">
      <alignment horizontal="center" vertical="center" shrinkToFit="1"/>
    </xf>
    <xf numFmtId="38" fontId="18" fillId="2" borderId="3" xfId="1" applyFont="1" applyFill="1" applyBorder="1" applyAlignment="1" applyProtection="1">
      <alignment horizontal="center" vertical="center" shrinkToFit="1"/>
    </xf>
    <xf numFmtId="0" fontId="18" fillId="0" borderId="0" xfId="0" applyFont="1" applyAlignment="1">
      <alignment horizontal="center" vertical="center"/>
    </xf>
    <xf numFmtId="49" fontId="23" fillId="0" borderId="4" xfId="0" applyNumberFormat="1" applyFont="1" applyFill="1" applyBorder="1" applyAlignment="1" applyProtection="1">
      <alignment horizontal="center" vertical="center" shrinkToFit="1"/>
    </xf>
    <xf numFmtId="0" fontId="24" fillId="0" borderId="2" xfId="0" applyFont="1" applyBorder="1" applyAlignment="1" applyProtection="1">
      <alignment horizontal="center" vertical="center" shrinkToFit="1"/>
    </xf>
    <xf numFmtId="0" fontId="24" fillId="0" borderId="3" xfId="0" applyFont="1" applyBorder="1" applyAlignment="1" applyProtection="1">
      <alignment horizontal="center" vertical="center" shrinkToFit="1"/>
    </xf>
    <xf numFmtId="49" fontId="23" fillId="2" borderId="55" xfId="0" applyNumberFormat="1" applyFont="1" applyFill="1" applyBorder="1" applyAlignment="1" applyProtection="1">
      <alignment horizontal="right" vertical="center" shrinkToFit="1"/>
    </xf>
    <xf numFmtId="49" fontId="23" fillId="2" borderId="57" xfId="0" applyNumberFormat="1" applyFont="1" applyFill="1" applyBorder="1" applyAlignment="1" applyProtection="1">
      <alignment horizontal="right" vertical="center" shrinkToFit="1"/>
    </xf>
    <xf numFmtId="49" fontId="23" fillId="2" borderId="67" xfId="0" applyNumberFormat="1" applyFont="1" applyFill="1" applyBorder="1" applyAlignment="1" applyProtection="1">
      <alignment horizontal="right" vertical="center" shrinkToFit="1"/>
    </xf>
    <xf numFmtId="0" fontId="5" fillId="0" borderId="5" xfId="0" applyFont="1" applyBorder="1">
      <alignment vertical="center"/>
    </xf>
    <xf numFmtId="0" fontId="67" fillId="0" borderId="0" xfId="0" applyFont="1" applyAlignment="1"/>
    <xf numFmtId="0" fontId="12" fillId="0" borderId="0" xfId="0" applyFont="1" applyAlignment="1"/>
    <xf numFmtId="0" fontId="5" fillId="0" borderId="0" xfId="0" applyFont="1" applyAlignment="1">
      <alignment horizontal="left" vertical="center" wrapText="1"/>
    </xf>
    <xf numFmtId="0" fontId="5" fillId="0" borderId="0" xfId="0" applyFont="1" applyAlignment="1">
      <alignment horizontal="left" vertical="center"/>
    </xf>
    <xf numFmtId="0" fontId="69" fillId="0" borderId="0" xfId="0" applyFont="1">
      <alignment vertical="center"/>
    </xf>
    <xf numFmtId="0" fontId="70" fillId="0" borderId="0" xfId="0" applyFont="1">
      <alignment vertical="center"/>
    </xf>
    <xf numFmtId="0" fontId="73" fillId="0" borderId="0" xfId="0" applyFont="1">
      <alignment vertical="center"/>
    </xf>
    <xf numFmtId="0" fontId="70" fillId="0" borderId="0" xfId="0" applyFont="1" applyAlignment="1">
      <alignment horizontal="left" vertical="center"/>
    </xf>
    <xf numFmtId="0" fontId="70" fillId="0" borderId="0" xfId="0" applyFont="1" applyAlignment="1">
      <alignment horizontal="center" vertical="center"/>
    </xf>
    <xf numFmtId="14" fontId="18" fillId="0" borderId="0" xfId="0" applyNumberFormat="1" applyFont="1" applyFill="1">
      <alignment vertical="center"/>
    </xf>
    <xf numFmtId="0" fontId="18" fillId="2" borderId="55" xfId="0" applyFont="1" applyFill="1" applyBorder="1" applyAlignment="1" applyProtection="1">
      <alignment horizontal="center" vertical="center" shrinkToFit="1"/>
    </xf>
    <xf numFmtId="0" fontId="18" fillId="2" borderId="57" xfId="0" applyFont="1" applyFill="1" applyBorder="1" applyAlignment="1" applyProtection="1">
      <alignment horizontal="center" vertical="center" shrinkToFit="1"/>
    </xf>
    <xf numFmtId="0" fontId="25" fillId="0" borderId="31" xfId="0" applyFont="1" applyBorder="1" applyAlignment="1" applyProtection="1">
      <alignment horizontal="center" vertical="center" shrinkToFit="1"/>
    </xf>
    <xf numFmtId="0" fontId="25" fillId="0" borderId="25" xfId="0" applyFont="1" applyBorder="1" applyAlignment="1" applyProtection="1">
      <alignment horizontal="center" vertical="center" shrinkToFit="1"/>
    </xf>
    <xf numFmtId="0" fontId="25" fillId="0" borderId="32" xfId="0" applyFont="1" applyBorder="1" applyAlignment="1" applyProtection="1">
      <alignment horizontal="center" vertical="center" shrinkToFit="1"/>
    </xf>
    <xf numFmtId="0" fontId="25" fillId="0" borderId="82" xfId="0" applyFont="1" applyBorder="1" applyAlignment="1" applyProtection="1">
      <alignment horizontal="center" vertical="center" shrinkToFit="1"/>
    </xf>
    <xf numFmtId="0" fontId="25" fillId="0" borderId="28" xfId="0" applyFont="1" applyBorder="1" applyAlignment="1" applyProtection="1">
      <alignment horizontal="center" vertical="center" shrinkToFit="1"/>
    </xf>
    <xf numFmtId="0" fontId="25" fillId="0" borderId="37" xfId="0" applyFont="1" applyBorder="1" applyAlignment="1" applyProtection="1">
      <alignment horizontal="center" vertical="center" shrinkToFit="1"/>
    </xf>
    <xf numFmtId="0" fontId="24" fillId="0" borderId="55" xfId="0" applyFont="1" applyBorder="1" applyAlignment="1" applyProtection="1">
      <alignment horizontal="center" vertical="center" shrinkToFit="1"/>
      <protection locked="0"/>
    </xf>
    <xf numFmtId="0" fontId="24" fillId="0" borderId="57" xfId="0" applyFont="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xf>
    <xf numFmtId="0" fontId="18" fillId="2" borderId="4" xfId="0" applyFont="1" applyFill="1" applyBorder="1" applyAlignment="1" applyProtection="1">
      <alignment horizontal="center" vertical="center" shrinkToFit="1"/>
    </xf>
    <xf numFmtId="38" fontId="18" fillId="2" borderId="46" xfId="1" applyFont="1" applyFill="1" applyBorder="1" applyAlignment="1" applyProtection="1">
      <alignment horizontal="center" vertical="center" shrinkToFit="1"/>
    </xf>
    <xf numFmtId="38" fontId="18" fillId="2" borderId="4" xfId="1" applyFont="1" applyFill="1" applyBorder="1" applyAlignment="1" applyProtection="1">
      <alignment horizontal="center" vertical="center" shrinkToFit="1"/>
    </xf>
    <xf numFmtId="38" fontId="18" fillId="2" borderId="3" xfId="1" applyFont="1" applyFill="1" applyBorder="1" applyAlignment="1" applyProtection="1">
      <alignment horizontal="center" vertical="center" shrinkToFit="1"/>
    </xf>
    <xf numFmtId="0" fontId="18" fillId="0" borderId="1" xfId="0" applyFont="1" applyBorder="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38" fontId="18" fillId="0" borderId="46" xfId="1" applyFont="1" applyBorder="1" applyAlignment="1" applyProtection="1">
      <alignment horizontal="right" vertical="center" shrinkToFit="1"/>
    </xf>
    <xf numFmtId="38" fontId="18" fillId="0" borderId="4" xfId="1" applyFont="1" applyBorder="1" applyAlignment="1" applyProtection="1">
      <alignment horizontal="right" vertical="center" shrinkToFit="1"/>
    </xf>
    <xf numFmtId="38" fontId="18" fillId="0" borderId="3" xfId="1" applyFont="1" applyBorder="1" applyAlignment="1" applyProtection="1">
      <alignment horizontal="right" vertical="center" shrinkToFit="1"/>
    </xf>
    <xf numFmtId="38" fontId="18" fillId="0" borderId="26" xfId="1" applyFont="1" applyBorder="1" applyAlignment="1" applyProtection="1">
      <alignment horizontal="right" vertical="center" shrinkToFit="1"/>
    </xf>
    <xf numFmtId="0" fontId="24" fillId="0" borderId="31" xfId="0" applyFont="1" applyBorder="1" applyAlignment="1" applyProtection="1">
      <alignment horizontal="center" vertical="center" shrinkToFit="1"/>
    </xf>
    <xf numFmtId="0" fontId="24" fillId="0" borderId="32" xfId="0" applyFont="1" applyBorder="1" applyAlignment="1" applyProtection="1">
      <alignment horizontal="center" vertical="center" shrinkToFit="1"/>
    </xf>
    <xf numFmtId="0" fontId="24" fillId="0" borderId="5" xfId="0" applyFont="1" applyBorder="1" applyAlignment="1" applyProtection="1">
      <alignment horizontal="center" vertical="center" shrinkToFit="1"/>
    </xf>
    <xf numFmtId="0" fontId="24" fillId="0" borderId="15" xfId="0" applyFont="1" applyBorder="1" applyAlignment="1" applyProtection="1">
      <alignment horizontal="center" vertical="center" shrinkToFit="1"/>
    </xf>
    <xf numFmtId="0" fontId="24" fillId="0" borderId="49" xfId="0" applyFont="1" applyBorder="1" applyAlignment="1" applyProtection="1">
      <alignment horizontal="center" vertical="center" shrinkToFit="1"/>
    </xf>
    <xf numFmtId="0" fontId="24" fillId="0" borderId="50" xfId="0" applyFont="1" applyBorder="1" applyAlignment="1" applyProtection="1">
      <alignment horizontal="center" vertical="center" shrinkToFit="1"/>
    </xf>
    <xf numFmtId="0" fontId="24" fillId="0" borderId="1" xfId="0" applyFont="1" applyBorder="1" applyAlignment="1" applyProtection="1">
      <alignment horizontal="center" vertical="center" shrinkToFit="1"/>
      <protection locked="0"/>
    </xf>
    <xf numFmtId="0" fontId="24" fillId="0" borderId="4" xfId="0" applyFont="1" applyBorder="1" applyAlignment="1" applyProtection="1">
      <alignment horizontal="center" vertical="center" shrinkToFit="1"/>
      <protection locked="0"/>
    </xf>
    <xf numFmtId="0" fontId="18" fillId="2" borderId="5" xfId="0" applyFont="1" applyFill="1" applyBorder="1" applyAlignment="1" applyProtection="1">
      <alignment horizontal="center" vertical="center" shrinkToFit="1"/>
    </xf>
    <xf numFmtId="0" fontId="18" fillId="2" borderId="0" xfId="0" applyFont="1" applyFill="1" applyBorder="1" applyAlignment="1" applyProtection="1">
      <alignment horizontal="center" vertical="center" shrinkToFit="1"/>
    </xf>
    <xf numFmtId="38" fontId="18" fillId="2" borderId="83" xfId="1" applyFont="1" applyFill="1" applyBorder="1" applyAlignment="1" applyProtection="1">
      <alignment horizontal="center" vertical="center" shrinkToFit="1"/>
    </xf>
    <xf numFmtId="38" fontId="18" fillId="2" borderId="0" xfId="1" applyFont="1" applyFill="1" applyBorder="1" applyAlignment="1" applyProtection="1">
      <alignment horizontal="center" vertical="center" shrinkToFit="1"/>
    </xf>
    <xf numFmtId="38" fontId="18" fillId="2" borderId="15" xfId="1" applyFont="1" applyFill="1" applyBorder="1" applyAlignment="1" applyProtection="1">
      <alignment horizontal="center" vertical="center" shrinkToFit="1"/>
    </xf>
    <xf numFmtId="0" fontId="18" fillId="0" borderId="5"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38" fontId="18" fillId="0" borderId="83" xfId="1" applyFont="1" applyBorder="1" applyAlignment="1" applyProtection="1">
      <alignment horizontal="right" vertical="center" shrinkToFit="1"/>
    </xf>
    <xf numFmtId="38" fontId="18" fillId="0" borderId="0" xfId="1" applyFont="1" applyBorder="1" applyAlignment="1" applyProtection="1">
      <alignment horizontal="right" vertical="center" shrinkToFit="1"/>
    </xf>
    <xf numFmtId="38" fontId="18" fillId="0" borderId="15" xfId="1" applyFont="1" applyBorder="1" applyAlignment="1" applyProtection="1">
      <alignment horizontal="right" vertical="center" shrinkToFit="1"/>
    </xf>
    <xf numFmtId="0" fontId="18" fillId="0" borderId="49" xfId="0" applyFont="1" applyBorder="1" applyAlignment="1" applyProtection="1">
      <alignment horizontal="center" vertical="center" shrinkToFit="1"/>
      <protection locked="0"/>
    </xf>
    <xf numFmtId="0" fontId="18" fillId="0" borderId="50" xfId="0" applyFont="1" applyBorder="1" applyAlignment="1" applyProtection="1">
      <alignment horizontal="center" vertical="center" shrinkToFit="1"/>
      <protection locked="0"/>
    </xf>
    <xf numFmtId="38" fontId="18" fillId="0" borderId="86" xfId="1" applyFont="1" applyBorder="1" applyAlignment="1" applyProtection="1">
      <alignment horizontal="right" vertical="center" shrinkToFit="1"/>
    </xf>
    <xf numFmtId="38" fontId="18" fillId="0" borderId="50" xfId="1" applyFont="1" applyBorder="1" applyAlignment="1" applyProtection="1">
      <alignment horizontal="right" vertical="center" shrinkToFit="1"/>
    </xf>
    <xf numFmtId="38" fontId="18" fillId="0" borderId="87" xfId="1" applyFont="1" applyBorder="1" applyAlignment="1" applyProtection="1">
      <alignment horizontal="right" vertical="center" shrinkToFit="1"/>
    </xf>
    <xf numFmtId="0" fontId="29" fillId="0" borderId="25" xfId="0" applyFont="1" applyBorder="1" applyAlignment="1">
      <alignment horizontal="left" vertical="center" wrapText="1"/>
    </xf>
    <xf numFmtId="0" fontId="30" fillId="0" borderId="0" xfId="0" applyFont="1" applyBorder="1" applyAlignment="1">
      <alignment vertical="center" wrapText="1"/>
    </xf>
    <xf numFmtId="0" fontId="18" fillId="0" borderId="0" xfId="0" applyFont="1" applyAlignment="1">
      <alignment horizontal="center" vertical="center"/>
    </xf>
    <xf numFmtId="0" fontId="18" fillId="0" borderId="15" xfId="0" applyFont="1" applyBorder="1" applyAlignment="1">
      <alignment horizontal="center" vertical="center"/>
    </xf>
    <xf numFmtId="0" fontId="31" fillId="0" borderId="2" xfId="0" applyFont="1" applyBorder="1" applyAlignment="1">
      <alignment horizontal="center" vertical="center" wrapText="1"/>
    </xf>
    <xf numFmtId="0" fontId="18" fillId="0" borderId="2"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18" fillId="0" borderId="0" xfId="0" applyFont="1" applyBorder="1" applyAlignment="1">
      <alignment horizontal="left"/>
    </xf>
    <xf numFmtId="0" fontId="23" fillId="0" borderId="19" xfId="0" applyFont="1" applyBorder="1" applyAlignment="1">
      <alignment horizontal="left" vertical="center" wrapText="1"/>
    </xf>
    <xf numFmtId="0" fontId="23" fillId="0" borderId="20" xfId="0" applyFont="1" applyBorder="1" applyAlignment="1">
      <alignment horizontal="left" vertical="center"/>
    </xf>
    <xf numFmtId="0" fontId="23" fillId="0" borderId="21" xfId="0" applyFont="1" applyBorder="1" applyAlignment="1">
      <alignment horizontal="left" vertical="center"/>
    </xf>
    <xf numFmtId="0" fontId="23" fillId="0" borderId="16" xfId="0" applyFont="1" applyBorder="1" applyAlignment="1">
      <alignment horizontal="left" vertical="center" wrapText="1"/>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23" fillId="0" borderId="5" xfId="0" applyFont="1" applyBorder="1" applyAlignment="1">
      <alignment horizontal="left" vertical="center" wrapText="1"/>
    </xf>
    <xf numFmtId="0" fontId="23" fillId="0" borderId="0" xfId="0" applyFont="1" applyBorder="1" applyAlignment="1">
      <alignment horizontal="left" vertical="center"/>
    </xf>
    <xf numFmtId="0" fontId="23" fillId="0" borderId="15" xfId="0" applyFont="1" applyBorder="1" applyAlignment="1">
      <alignment horizontal="left" vertical="center"/>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49" fontId="23" fillId="0" borderId="1" xfId="0" applyNumberFormat="1" applyFont="1" applyFill="1" applyBorder="1" applyAlignment="1" applyProtection="1">
      <alignment horizontal="center" vertical="center" shrinkToFit="1"/>
    </xf>
    <xf numFmtId="49" fontId="23" fillId="0" borderId="4" xfId="0" applyNumberFormat="1" applyFont="1" applyFill="1" applyBorder="1" applyAlignment="1" applyProtection="1">
      <alignment horizontal="center" vertical="center" shrinkToFit="1"/>
    </xf>
    <xf numFmtId="0" fontId="18" fillId="0" borderId="84" xfId="0" applyFont="1" applyBorder="1" applyAlignment="1" applyProtection="1">
      <alignment horizontal="center" vertical="center" shrinkToFit="1"/>
    </xf>
    <xf numFmtId="0" fontId="18" fillId="0" borderId="85" xfId="0" applyFont="1" applyBorder="1" applyAlignment="1" applyProtection="1">
      <alignment horizontal="center" vertical="center" shrinkToFit="1"/>
    </xf>
    <xf numFmtId="49" fontId="23" fillId="0" borderId="55" xfId="0" applyNumberFormat="1" applyFont="1" applyFill="1" applyBorder="1" applyAlignment="1" applyProtection="1">
      <alignment horizontal="center" vertical="center" shrinkToFit="1"/>
      <protection locked="0"/>
    </xf>
    <xf numFmtId="49" fontId="23" fillId="0" borderId="57" xfId="0" applyNumberFormat="1" applyFont="1" applyFill="1" applyBorder="1" applyAlignment="1" applyProtection="1">
      <alignment horizontal="center" vertical="center" shrinkToFit="1"/>
      <protection locked="0"/>
    </xf>
    <xf numFmtId="49" fontId="23" fillId="0" borderId="67" xfId="0" applyNumberFormat="1" applyFont="1" applyFill="1" applyBorder="1" applyAlignment="1" applyProtection="1">
      <alignment horizontal="center" vertical="center" shrinkToFit="1"/>
      <protection locked="0"/>
    </xf>
    <xf numFmtId="49" fontId="23" fillId="0" borderId="58" xfId="0" applyNumberFormat="1" applyFont="1" applyFill="1" applyBorder="1" applyAlignment="1" applyProtection="1">
      <alignment horizontal="center" vertical="center" shrinkToFit="1"/>
      <protection locked="0"/>
    </xf>
    <xf numFmtId="49" fontId="27" fillId="2" borderId="1" xfId="0" applyNumberFormat="1" applyFont="1" applyFill="1" applyBorder="1" applyAlignment="1">
      <alignment horizontal="left" vertical="center" wrapText="1"/>
    </xf>
    <xf numFmtId="49" fontId="27" fillId="2" borderId="4" xfId="0" applyNumberFormat="1" applyFont="1" applyFill="1" applyBorder="1" applyAlignment="1">
      <alignment horizontal="left" vertical="center" wrapText="1"/>
    </xf>
    <xf numFmtId="49" fontId="27" fillId="2" borderId="3" xfId="0" applyNumberFormat="1" applyFont="1" applyFill="1" applyBorder="1" applyAlignment="1">
      <alignment horizontal="left" vertical="center" wrapText="1"/>
    </xf>
    <xf numFmtId="6" fontId="28" fillId="2" borderId="1" xfId="1" applyNumberFormat="1" applyFont="1" applyFill="1" applyBorder="1" applyAlignment="1" applyProtection="1">
      <alignment horizontal="center" vertical="center" shrinkToFit="1"/>
    </xf>
    <xf numFmtId="6" fontId="28" fillId="2" borderId="4" xfId="1" applyNumberFormat="1" applyFont="1" applyFill="1" applyBorder="1" applyAlignment="1" applyProtection="1">
      <alignment horizontal="center" vertical="center" shrinkToFit="1"/>
    </xf>
    <xf numFmtId="6" fontId="28" fillId="2" borderId="3" xfId="1" applyNumberFormat="1" applyFont="1" applyFill="1" applyBorder="1" applyAlignment="1" applyProtection="1">
      <alignment horizontal="center" vertical="center" shrinkToFit="1"/>
    </xf>
    <xf numFmtId="0" fontId="18" fillId="0" borderId="42" xfId="0" applyFont="1" applyFill="1" applyBorder="1" applyAlignment="1">
      <alignment horizontal="center" vertical="center"/>
    </xf>
    <xf numFmtId="0" fontId="26" fillId="0" borderId="29" xfId="0" applyNumberFormat="1" applyFont="1" applyFill="1" applyBorder="1" applyAlignment="1">
      <alignment horizontal="left" vertical="center" wrapText="1"/>
    </xf>
    <xf numFmtId="0" fontId="26" fillId="0" borderId="0" xfId="0" applyNumberFormat="1" applyFont="1" applyFill="1" applyBorder="1" applyAlignment="1">
      <alignment horizontal="left" vertical="center" wrapText="1"/>
    </xf>
    <xf numFmtId="0" fontId="18" fillId="0" borderId="65" xfId="0" applyFont="1" applyBorder="1" applyAlignment="1" applyProtection="1">
      <alignment horizontal="center" vertical="center" textRotation="255" wrapText="1" shrinkToFit="1"/>
    </xf>
    <xf numFmtId="0" fontId="18" fillId="0" borderId="9" xfId="0" applyFont="1" applyBorder="1" applyAlignment="1" applyProtection="1">
      <alignment horizontal="center" vertical="center" textRotation="255" shrinkToFit="1"/>
    </xf>
    <xf numFmtId="0" fontId="18" fillId="0" borderId="38" xfId="0" applyFont="1" applyBorder="1" applyAlignment="1" applyProtection="1">
      <alignment horizontal="center" vertical="center" textRotation="255" shrinkToFit="1"/>
    </xf>
    <xf numFmtId="0" fontId="18" fillId="0" borderId="6" xfId="0" applyFont="1" applyBorder="1" applyAlignment="1" applyProtection="1">
      <alignment horizontal="center" vertical="center" shrinkToFit="1"/>
    </xf>
    <xf numFmtId="49" fontId="23" fillId="2" borderId="44" xfId="0" applyNumberFormat="1" applyFont="1" applyFill="1" applyBorder="1" applyAlignment="1" applyProtection="1">
      <alignment horizontal="right" vertical="center" shrinkToFit="1"/>
    </xf>
    <xf numFmtId="49" fontId="23" fillId="2" borderId="42" xfId="0" applyNumberFormat="1" applyFont="1" applyFill="1" applyBorder="1" applyAlignment="1" applyProtection="1">
      <alignment horizontal="right" vertical="center" shrinkToFit="1"/>
    </xf>
    <xf numFmtId="49" fontId="23" fillId="2" borderId="43" xfId="0" applyNumberFormat="1" applyFont="1" applyFill="1" applyBorder="1" applyAlignment="1" applyProtection="1">
      <alignment horizontal="right" vertical="center" shrinkToFit="1"/>
    </xf>
    <xf numFmtId="49" fontId="42" fillId="0" borderId="35" xfId="0" applyNumberFormat="1" applyFont="1" applyFill="1" applyBorder="1" applyAlignment="1" applyProtection="1">
      <alignment horizontal="center" vertical="center" shrinkToFit="1"/>
    </xf>
    <xf numFmtId="49" fontId="42" fillId="0" borderId="29" xfId="0" applyNumberFormat="1" applyFont="1" applyFill="1" applyBorder="1" applyAlignment="1" applyProtection="1">
      <alignment horizontal="center" vertical="center" shrinkToFit="1"/>
    </xf>
    <xf numFmtId="49" fontId="23" fillId="0" borderId="35" xfId="0" applyNumberFormat="1" applyFont="1" applyFill="1" applyBorder="1" applyAlignment="1" applyProtection="1">
      <alignment horizontal="center" vertical="center" shrinkToFit="1"/>
    </xf>
    <xf numFmtId="49" fontId="23" fillId="0" borderId="29" xfId="0" applyNumberFormat="1" applyFont="1" applyFill="1" applyBorder="1" applyAlignment="1" applyProtection="1">
      <alignment horizontal="center" vertical="center" shrinkToFit="1"/>
    </xf>
    <xf numFmtId="0" fontId="18" fillId="0" borderId="2" xfId="0" applyFont="1" applyBorder="1" applyAlignment="1" applyProtection="1">
      <alignment horizontal="center" vertical="center" shrinkToFit="1"/>
    </xf>
    <xf numFmtId="49" fontId="23" fillId="2" borderId="1" xfId="0" applyNumberFormat="1" applyFont="1" applyFill="1" applyBorder="1" applyAlignment="1" applyProtection="1">
      <alignment horizontal="right" vertical="center" shrinkToFit="1"/>
    </xf>
    <xf numFmtId="49" fontId="23" fillId="2" borderId="4" xfId="0" applyNumberFormat="1" applyFont="1" applyFill="1" applyBorder="1" applyAlignment="1" applyProtection="1">
      <alignment horizontal="right" vertical="center" shrinkToFit="1"/>
    </xf>
    <xf numFmtId="49" fontId="23" fillId="2" borderId="3" xfId="0" applyNumberFormat="1" applyFont="1" applyFill="1" applyBorder="1" applyAlignment="1" applyProtection="1">
      <alignment horizontal="right" vertical="center" shrinkToFit="1"/>
    </xf>
    <xf numFmtId="49" fontId="42" fillId="0" borderId="1" xfId="0" applyNumberFormat="1" applyFont="1" applyFill="1" applyBorder="1" applyAlignment="1" applyProtection="1">
      <alignment horizontal="center" vertical="center" shrinkToFit="1"/>
    </xf>
    <xf numFmtId="49" fontId="42" fillId="0" borderId="4" xfId="0" applyNumberFormat="1" applyFont="1" applyFill="1" applyBorder="1" applyAlignment="1" applyProtection="1">
      <alignment horizontal="center" vertical="center" shrinkToFit="1"/>
    </xf>
    <xf numFmtId="38" fontId="18" fillId="0" borderId="46" xfId="1" applyFont="1" applyBorder="1" applyAlignment="1" applyProtection="1">
      <alignment vertical="center" shrinkToFit="1"/>
    </xf>
    <xf numFmtId="38" fontId="18" fillId="0" borderId="4" xfId="1" applyFont="1" applyBorder="1" applyAlignment="1" applyProtection="1">
      <alignment vertical="center" shrinkToFit="1"/>
    </xf>
    <xf numFmtId="38" fontId="18" fillId="0" borderId="3" xfId="1" applyFont="1" applyBorder="1" applyAlignment="1" applyProtection="1">
      <alignment vertical="center" shrinkToFit="1"/>
    </xf>
    <xf numFmtId="38" fontId="18" fillId="0" borderId="26" xfId="1" applyFont="1" applyBorder="1" applyAlignment="1" applyProtection="1">
      <alignment vertical="center" shrinkToFit="1"/>
    </xf>
    <xf numFmtId="0" fontId="18" fillId="0" borderId="48" xfId="0" applyFont="1" applyBorder="1" applyAlignment="1" applyProtection="1">
      <alignment horizontal="center" vertical="center" shrinkToFit="1"/>
      <protection locked="0"/>
    </xf>
    <xf numFmtId="0" fontId="18" fillId="2" borderId="48" xfId="0" applyFont="1" applyFill="1" applyBorder="1" applyAlignment="1" applyProtection="1">
      <alignment horizontal="center" vertical="center" shrinkToFit="1"/>
    </xf>
    <xf numFmtId="38" fontId="18" fillId="2" borderId="46" xfId="1" applyFont="1" applyFill="1" applyBorder="1" applyAlignment="1" applyProtection="1">
      <alignment vertical="center" shrinkToFit="1"/>
    </xf>
    <xf numFmtId="38" fontId="18" fillId="2" borderId="4" xfId="1" applyFont="1" applyFill="1" applyBorder="1" applyAlignment="1" applyProtection="1">
      <alignment vertical="center" shrinkToFit="1"/>
    </xf>
    <xf numFmtId="38" fontId="18" fillId="2" borderId="3" xfId="1" applyFont="1" applyFill="1" applyBorder="1" applyAlignment="1" applyProtection="1">
      <alignment vertical="center" shrinkToFit="1"/>
    </xf>
    <xf numFmtId="0" fontId="24" fillId="0" borderId="2" xfId="0" applyFont="1" applyBorder="1" applyAlignment="1" applyProtection="1">
      <alignment horizontal="center" vertical="center" shrinkToFit="1"/>
    </xf>
    <xf numFmtId="0" fontId="24" fillId="0" borderId="1" xfId="0" applyFont="1" applyBorder="1" applyAlignment="1" applyProtection="1">
      <alignment horizontal="center" vertical="center" shrinkToFit="1"/>
    </xf>
    <xf numFmtId="0" fontId="24" fillId="0" borderId="4" xfId="0" applyFont="1" applyBorder="1" applyAlignment="1" applyProtection="1">
      <alignment horizontal="center" vertical="center" shrinkToFit="1"/>
    </xf>
    <xf numFmtId="0" fontId="24" fillId="0" borderId="3" xfId="0" applyFont="1" applyBorder="1" applyAlignment="1" applyProtection="1">
      <alignment horizontal="center" vertical="center" shrinkToFit="1"/>
    </xf>
    <xf numFmtId="0" fontId="23" fillId="0" borderId="47" xfId="0" applyFont="1" applyFill="1" applyBorder="1" applyAlignment="1" applyProtection="1">
      <alignment horizontal="center" vertical="center" shrinkToFit="1"/>
    </xf>
    <xf numFmtId="0" fontId="23" fillId="0" borderId="29" xfId="0" applyFont="1" applyFill="1" applyBorder="1" applyAlignment="1" applyProtection="1">
      <alignment horizontal="center" vertical="center" shrinkToFit="1"/>
    </xf>
    <xf numFmtId="0" fontId="23" fillId="0" borderId="36" xfId="0" applyFont="1" applyFill="1" applyBorder="1" applyAlignment="1" applyProtection="1">
      <alignment horizontal="center" vertical="center" shrinkToFit="1"/>
    </xf>
    <xf numFmtId="0" fontId="23" fillId="0" borderId="35" xfId="0" applyFont="1" applyFill="1" applyBorder="1" applyAlignment="1" applyProtection="1">
      <alignment horizontal="center" vertical="center" shrinkToFit="1"/>
    </xf>
    <xf numFmtId="0" fontId="23" fillId="0" borderId="56" xfId="0" applyFont="1" applyFill="1" applyBorder="1" applyAlignment="1" applyProtection="1">
      <alignment horizontal="center" vertical="center" shrinkToFit="1"/>
    </xf>
    <xf numFmtId="0" fontId="18" fillId="0" borderId="45" xfId="0" applyFont="1" applyBorder="1" applyAlignment="1" applyProtection="1">
      <alignment horizontal="center" vertical="center" shrinkToFit="1"/>
    </xf>
    <xf numFmtId="0" fontId="18" fillId="0" borderId="29" xfId="0" applyFont="1" applyBorder="1" applyAlignment="1" applyProtection="1">
      <alignment horizontal="center" vertical="center" shrinkToFit="1"/>
    </xf>
    <xf numFmtId="0" fontId="18" fillId="0" borderId="36" xfId="0" applyFont="1" applyBorder="1" applyAlignment="1" applyProtection="1">
      <alignment horizontal="center" vertical="center" shrinkToFit="1"/>
    </xf>
    <xf numFmtId="0" fontId="18" fillId="2" borderId="44" xfId="0" applyFont="1" applyFill="1" applyBorder="1" applyAlignment="1" applyProtection="1">
      <alignment horizontal="center" vertical="center" shrinkToFit="1"/>
    </xf>
    <xf numFmtId="0" fontId="18" fillId="2" borderId="64" xfId="0" applyFont="1" applyFill="1" applyBorder="1" applyAlignment="1" applyProtection="1">
      <alignment horizontal="center" vertical="center" shrinkToFit="1"/>
    </xf>
    <xf numFmtId="0" fontId="23" fillId="2" borderId="42" xfId="0" applyFont="1" applyFill="1" applyBorder="1" applyAlignment="1" applyProtection="1">
      <alignment horizontal="center" vertical="center" shrinkToFit="1"/>
    </xf>
    <xf numFmtId="0" fontId="23" fillId="2" borderId="43" xfId="0" applyFont="1" applyFill="1" applyBorder="1" applyAlignment="1" applyProtection="1">
      <alignment horizontal="center" vertical="center" shrinkToFit="1"/>
    </xf>
    <xf numFmtId="38" fontId="18" fillId="0" borderId="11" xfId="1" applyFont="1" applyFill="1" applyBorder="1" applyAlignment="1" applyProtection="1">
      <alignment vertical="center" shrinkToFit="1"/>
    </xf>
    <xf numFmtId="38" fontId="18" fillId="0" borderId="12" xfId="1" applyFont="1" applyFill="1" applyBorder="1" applyAlignment="1" applyProtection="1">
      <alignment vertical="center" shrinkToFit="1"/>
    </xf>
    <xf numFmtId="0" fontId="18" fillId="0" borderId="60" xfId="0"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center" vertical="center" shrinkToFit="1"/>
      <protection locked="0"/>
    </xf>
    <xf numFmtId="0" fontId="18" fillId="0" borderId="62" xfId="0" applyFont="1" applyFill="1" applyBorder="1" applyAlignment="1" applyProtection="1">
      <alignment horizontal="center" vertical="center" shrinkToFit="1"/>
      <protection locked="0"/>
    </xf>
    <xf numFmtId="38" fontId="18" fillId="0" borderId="61" xfId="1" applyFont="1" applyFill="1" applyBorder="1" applyAlignment="1" applyProtection="1">
      <alignment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2" borderId="6" xfId="0" applyFont="1" applyFill="1" applyBorder="1" applyAlignment="1">
      <alignment horizontal="center" vertical="center" shrinkToFit="1"/>
    </xf>
    <xf numFmtId="0" fontId="18" fillId="0" borderId="33" xfId="0" applyFont="1" applyFill="1" applyBorder="1" applyAlignment="1" applyProtection="1">
      <alignment horizontal="center" vertical="center" shrinkToFit="1"/>
      <protection locked="0"/>
    </xf>
    <xf numFmtId="0" fontId="18" fillId="0" borderId="63" xfId="0" applyFont="1" applyFill="1" applyBorder="1" applyAlignment="1" applyProtection="1">
      <alignment horizontal="center" vertical="center" shrinkToFit="1"/>
      <protection locked="0"/>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18" fillId="2" borderId="60"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0" borderId="60"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shrinkToFit="1"/>
      <protection locked="0"/>
    </xf>
    <xf numFmtId="0" fontId="18" fillId="0" borderId="7" xfId="0" applyFont="1" applyBorder="1" applyAlignment="1">
      <alignment horizontal="center" vertical="center" shrinkToFit="1"/>
    </xf>
    <xf numFmtId="0" fontId="18" fillId="0" borderId="2" xfId="0" applyFont="1" applyBorder="1" applyAlignment="1">
      <alignment horizontal="center" vertical="center" shrinkToFit="1"/>
    </xf>
    <xf numFmtId="0" fontId="18" fillId="2" borderId="2" xfId="0" applyFont="1" applyFill="1" applyBorder="1" applyAlignment="1">
      <alignment horizontal="center" vertical="center" shrinkToFit="1"/>
    </xf>
    <xf numFmtId="0" fontId="18" fillId="0" borderId="2" xfId="0" applyFont="1" applyBorder="1" applyAlignment="1" applyProtection="1">
      <alignment horizontal="center" vertical="center" wrapText="1" shrinkToFit="1"/>
      <protection locked="0"/>
    </xf>
    <xf numFmtId="0" fontId="18" fillId="0" borderId="8" xfId="0" applyFont="1" applyBorder="1" applyAlignment="1" applyProtection="1">
      <alignment horizontal="center" vertical="center" wrapText="1" shrinkToFit="1"/>
      <protection locked="0"/>
    </xf>
    <xf numFmtId="0" fontId="18" fillId="0" borderId="59" xfId="0" applyFont="1" applyBorder="1" applyAlignment="1">
      <alignment horizontal="center" vertical="center" shrinkToFit="1"/>
    </xf>
    <xf numFmtId="0" fontId="18" fillId="0" borderId="30" xfId="0" applyFont="1" applyBorder="1" applyAlignment="1">
      <alignment horizontal="center" vertical="center" shrinkToFit="1"/>
    </xf>
    <xf numFmtId="0" fontId="18" fillId="2" borderId="30" xfId="0" applyFont="1" applyFill="1" applyBorder="1" applyAlignment="1">
      <alignment horizontal="center" vertical="center" shrinkToFit="1"/>
    </xf>
    <xf numFmtId="0" fontId="18" fillId="0" borderId="39" xfId="0" applyFont="1" applyBorder="1" applyAlignment="1" applyProtection="1">
      <alignment horizontal="center" vertical="center" shrinkToFit="1"/>
      <protection locked="0"/>
    </xf>
    <xf numFmtId="0" fontId="18" fillId="0" borderId="40" xfId="0" applyFont="1" applyBorder="1" applyAlignment="1" applyProtection="1">
      <alignment horizontal="center" vertical="center" shrinkToFit="1"/>
      <protection locked="0"/>
    </xf>
    <xf numFmtId="57" fontId="18" fillId="2" borderId="2" xfId="0" applyNumberFormat="1" applyFont="1" applyFill="1" applyBorder="1" applyAlignment="1">
      <alignment horizontal="center" vertical="center" shrinkToFit="1"/>
    </xf>
    <xf numFmtId="176" fontId="18" fillId="0" borderId="2" xfId="0" applyNumberFormat="1" applyFont="1" applyBorder="1" applyAlignment="1" applyProtection="1">
      <alignment horizontal="center" vertical="center" shrinkToFit="1"/>
      <protection locked="0"/>
    </xf>
    <xf numFmtId="176" fontId="18" fillId="0" borderId="8" xfId="0" applyNumberFormat="1"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68" xfId="0" applyFont="1" applyBorder="1" applyAlignment="1">
      <alignment horizontal="center" vertical="center" shrinkToFit="1"/>
    </xf>
    <xf numFmtId="0" fontId="18" fillId="0" borderId="50" xfId="0" applyFont="1" applyBorder="1" applyAlignment="1">
      <alignment horizontal="center" vertical="center" shrinkToFit="1"/>
    </xf>
    <xf numFmtId="0" fontId="18" fillId="0" borderId="52" xfId="0" applyFont="1" applyBorder="1" applyAlignment="1">
      <alignment horizontal="center" vertical="center" shrinkToFit="1"/>
    </xf>
    <xf numFmtId="0" fontId="18" fillId="2" borderId="49" xfId="0" applyFont="1" applyFill="1" applyBorder="1" applyAlignment="1">
      <alignment horizontal="center" vertical="center" shrinkToFit="1"/>
    </xf>
    <xf numFmtId="0" fontId="18" fillId="2" borderId="50" xfId="0" applyFont="1" applyFill="1" applyBorder="1" applyAlignment="1">
      <alignment horizontal="center" vertical="center" shrinkToFit="1"/>
    </xf>
    <xf numFmtId="0" fontId="18" fillId="2" borderId="52" xfId="0" applyFont="1" applyFill="1" applyBorder="1" applyAlignment="1">
      <alignment horizontal="center" vertical="center" shrinkToFit="1"/>
    </xf>
    <xf numFmtId="0" fontId="18" fillId="0" borderId="34" xfId="0" applyFont="1" applyBorder="1" applyAlignment="1" applyProtection="1">
      <alignment horizontal="center" vertical="center" shrinkToFit="1"/>
      <protection locked="0"/>
    </xf>
    <xf numFmtId="0" fontId="18" fillId="0" borderId="69" xfId="0" applyFont="1" applyBorder="1" applyAlignment="1" applyProtection="1">
      <alignment horizontal="center" vertical="center" shrinkToFit="1"/>
      <protection locked="0"/>
    </xf>
    <xf numFmtId="0" fontId="18" fillId="0" borderId="27"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 xfId="0" applyFont="1" applyBorder="1" applyAlignment="1">
      <alignment horizontal="center" vertical="center" shrinkToFit="1"/>
    </xf>
    <xf numFmtId="0" fontId="18" fillId="2" borderId="1"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0" borderId="54" xfId="0" applyFont="1" applyBorder="1" applyAlignment="1" applyProtection="1">
      <alignment horizontal="center" vertical="center" shrinkToFit="1"/>
      <protection locked="0"/>
    </xf>
    <xf numFmtId="0" fontId="18" fillId="0" borderId="79" xfId="0" applyFont="1" applyBorder="1" applyAlignment="1" applyProtection="1">
      <alignment horizontal="center" vertical="center" shrinkToFit="1"/>
      <protection locked="0"/>
    </xf>
    <xf numFmtId="0" fontId="18" fillId="0" borderId="66" xfId="0" applyFont="1" applyBorder="1" applyAlignment="1">
      <alignment horizontal="center" vertical="center" shrinkToFit="1"/>
    </xf>
    <xf numFmtId="0" fontId="18" fillId="0" borderId="25"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22" xfId="0" applyFont="1" applyBorder="1" applyAlignment="1" applyProtection="1">
      <alignment horizontal="center" vertical="center" shrinkToFit="1"/>
      <protection locked="0"/>
    </xf>
    <xf numFmtId="0" fontId="18" fillId="0" borderId="23"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0" fontId="18" fillId="0" borderId="81" xfId="0" applyFont="1" applyBorder="1" applyAlignment="1" applyProtection="1">
      <alignment horizontal="center" vertical="center" shrinkToFit="1"/>
      <protection locked="0"/>
    </xf>
    <xf numFmtId="0" fontId="18" fillId="2" borderId="22"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68" fillId="0" borderId="2" xfId="0" applyFont="1" applyBorder="1" applyAlignment="1" applyProtection="1">
      <alignment horizontal="center" vertical="center" shrinkToFit="1"/>
    </xf>
    <xf numFmtId="0" fontId="41" fillId="0" borderId="28" xfId="0" applyFont="1" applyBorder="1" applyAlignment="1" applyProtection="1">
      <alignment vertical="center"/>
      <protection locked="0"/>
    </xf>
    <xf numFmtId="0" fontId="18" fillId="2" borderId="13" xfId="0" applyFont="1" applyFill="1" applyBorder="1" applyAlignment="1">
      <alignment horizontal="center" vertical="center" shrinkToFit="1"/>
    </xf>
    <xf numFmtId="0" fontId="18"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34" xfId="0" applyFont="1" applyBorder="1" applyAlignment="1">
      <alignment horizontal="center" vertical="center" shrinkToFit="1"/>
    </xf>
    <xf numFmtId="0" fontId="18" fillId="2" borderId="34" xfId="0" applyFont="1" applyFill="1" applyBorder="1" applyAlignment="1">
      <alignment horizontal="center" vertical="center" shrinkToFit="1"/>
    </xf>
    <xf numFmtId="0" fontId="18" fillId="0" borderId="80"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21" xfId="0" applyFont="1" applyBorder="1" applyAlignment="1">
      <alignment horizontal="center" vertical="center" shrinkToFit="1"/>
    </xf>
    <xf numFmtId="0" fontId="18" fillId="2" borderId="54" xfId="0" applyFont="1" applyFill="1" applyBorder="1" applyAlignment="1">
      <alignment horizontal="center" vertical="center" shrinkToFit="1"/>
    </xf>
    <xf numFmtId="0" fontId="18" fillId="0" borderId="21" xfId="0" applyFont="1" applyBorder="1" applyAlignment="1" applyProtection="1">
      <alignment horizontal="center" vertical="center" shrinkToFit="1"/>
      <protection locked="0"/>
    </xf>
    <xf numFmtId="0" fontId="18" fillId="0" borderId="41"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2" borderId="44" xfId="0" applyFont="1" applyFill="1" applyBorder="1" applyAlignment="1">
      <alignment horizontal="center" vertical="center" shrinkToFit="1"/>
    </xf>
    <xf numFmtId="0" fontId="18" fillId="2" borderId="42" xfId="0" applyFont="1" applyFill="1" applyBorder="1" applyAlignment="1">
      <alignment horizontal="center" vertical="center" shrinkToFit="1"/>
    </xf>
    <xf numFmtId="0" fontId="18" fillId="2" borderId="43" xfId="0" applyFont="1" applyFill="1" applyBorder="1" applyAlignment="1">
      <alignment horizontal="center" vertical="center" shrinkToFit="1"/>
    </xf>
    <xf numFmtId="0" fontId="18" fillId="0" borderId="44" xfId="0" applyFont="1" applyBorder="1" applyAlignment="1" applyProtection="1">
      <alignment horizontal="center" vertical="center" shrinkToFit="1"/>
      <protection locked="0"/>
    </xf>
    <xf numFmtId="0" fontId="18" fillId="0" borderId="42" xfId="0" applyFont="1" applyBorder="1" applyAlignment="1" applyProtection="1">
      <alignment horizontal="center" vertical="center" shrinkToFit="1"/>
      <protection locked="0"/>
    </xf>
    <xf numFmtId="0" fontId="18" fillId="0" borderId="43" xfId="0" applyFont="1" applyBorder="1" applyAlignment="1" applyProtection="1">
      <alignment horizontal="center" vertical="center" shrinkToFit="1"/>
      <protection locked="0"/>
    </xf>
    <xf numFmtId="0" fontId="18" fillId="0" borderId="51" xfId="0" applyFont="1" applyBorder="1" applyAlignment="1" applyProtection="1">
      <alignment horizontal="center" vertical="center" shrinkToFit="1"/>
      <protection locked="0"/>
    </xf>
    <xf numFmtId="0" fontId="18" fillId="2" borderId="5"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70" fillId="0" borderId="0" xfId="0" applyFont="1" applyAlignment="1">
      <alignment horizontal="left" vertical="center" wrapText="1"/>
    </xf>
    <xf numFmtId="0" fontId="70" fillId="0" borderId="0" xfId="0" applyFont="1" applyAlignment="1">
      <alignment vertical="top" wrapText="1"/>
    </xf>
    <xf numFmtId="0" fontId="70" fillId="0" borderId="0" xfId="0" applyFont="1" applyAlignment="1">
      <alignment vertical="top"/>
    </xf>
    <xf numFmtId="0" fontId="70" fillId="0" borderId="0" xfId="0" applyFont="1" applyAlignment="1">
      <alignment horizontal="left" vertical="top" wrapText="1"/>
    </xf>
    <xf numFmtId="0" fontId="70" fillId="0" borderId="0" xfId="0" applyFont="1" applyAlignment="1">
      <alignment horizontal="left" vertical="top"/>
    </xf>
    <xf numFmtId="0" fontId="70" fillId="0" borderId="0" xfId="0" applyFont="1" applyAlignment="1">
      <alignment horizontal="left" vertical="center"/>
    </xf>
    <xf numFmtId="0" fontId="5" fillId="0" borderId="0" xfId="0" applyFont="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5" fillId="4"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54" xfId="0" applyFont="1" applyBorder="1" applyAlignment="1">
      <alignment horizontal="center" vertical="center"/>
    </xf>
    <xf numFmtId="0" fontId="5" fillId="0" borderId="2" xfId="0" applyFont="1" applyBorder="1" applyAlignment="1">
      <alignment horizontal="center" vertical="center"/>
    </xf>
    <xf numFmtId="0" fontId="5" fillId="0" borderId="34" xfId="0" applyFont="1" applyBorder="1" applyAlignment="1">
      <alignment horizontal="center" vertical="center"/>
    </xf>
    <xf numFmtId="0" fontId="5" fillId="0" borderId="34" xfId="0" applyFont="1" applyBorder="1" applyAlignment="1">
      <alignment horizontal="center" vertical="center" wrapText="1"/>
    </xf>
    <xf numFmtId="20" fontId="7" fillId="0" borderId="34" xfId="0" applyNumberFormat="1" applyFont="1" applyBorder="1" applyAlignment="1">
      <alignment horizontal="center" vertical="center" wrapText="1" shrinkToFit="1"/>
    </xf>
    <xf numFmtId="0" fontId="7" fillId="0" borderId="34" xfId="0" applyFont="1" applyBorder="1" applyAlignment="1">
      <alignment horizontal="center" vertical="center" shrinkToFit="1"/>
    </xf>
    <xf numFmtId="0" fontId="5" fillId="0" borderId="54" xfId="0" applyFont="1" applyBorder="1" applyAlignment="1">
      <alignment horizontal="center" vertical="center" wrapText="1"/>
    </xf>
    <xf numFmtId="0" fontId="5" fillId="0" borderId="31" xfId="0" applyFont="1" applyBorder="1" applyAlignment="1">
      <alignment vertical="center" wrapText="1"/>
    </xf>
    <xf numFmtId="0" fontId="5" fillId="0" borderId="25" xfId="0" applyFont="1" applyBorder="1" applyAlignment="1">
      <alignment vertical="center" wrapText="1"/>
    </xf>
    <xf numFmtId="0" fontId="5" fillId="0" borderId="32"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15" xfId="0" applyFont="1" applyBorder="1" applyAlignment="1">
      <alignment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5" fillId="0" borderId="52" xfId="0" applyFont="1" applyBorder="1" applyAlignment="1">
      <alignment vertical="center" wrapText="1"/>
    </xf>
    <xf numFmtId="0" fontId="5" fillId="0" borderId="3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20" fontId="8" fillId="0" borderId="54" xfId="0" applyNumberFormat="1" applyFont="1" applyBorder="1" applyAlignment="1">
      <alignment horizontal="center" vertical="center" wrapText="1" shrinkToFit="1"/>
    </xf>
    <xf numFmtId="0" fontId="8" fillId="0" borderId="54" xfId="0" applyFont="1" applyBorder="1" applyAlignment="1">
      <alignment horizontal="center" vertical="center" shrinkToFit="1"/>
    </xf>
    <xf numFmtId="20" fontId="8" fillId="0" borderId="34" xfId="0" applyNumberFormat="1" applyFont="1" applyBorder="1" applyAlignment="1">
      <alignment horizontal="center" vertical="center" wrapText="1" shrinkToFit="1"/>
    </xf>
    <xf numFmtId="0" fontId="5" fillId="0" borderId="30" xfId="0" applyFont="1" applyBorder="1" applyAlignment="1">
      <alignment horizontal="center" vertical="center"/>
    </xf>
    <xf numFmtId="20" fontId="7" fillId="0" borderId="34" xfId="0" applyNumberFormat="1" applyFont="1" applyBorder="1" applyAlignment="1">
      <alignment horizontal="center" vertical="center" shrinkToFit="1"/>
    </xf>
    <xf numFmtId="0" fontId="5" fillId="0" borderId="53" xfId="0" applyFont="1" applyBorder="1" applyAlignment="1">
      <alignment horizontal="center" vertical="center"/>
    </xf>
    <xf numFmtId="0" fontId="12" fillId="0" borderId="4" xfId="0" applyFont="1" applyBorder="1">
      <alignment vertical="center"/>
    </xf>
    <xf numFmtId="0" fontId="12" fillId="0" borderId="0" xfId="0" applyFont="1">
      <alignment vertical="center"/>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62" fillId="4" borderId="1" xfId="0" applyFont="1" applyFill="1" applyBorder="1" applyAlignment="1">
      <alignment horizontal="center" vertical="center" wrapText="1"/>
    </xf>
    <xf numFmtId="0" fontId="62" fillId="4" borderId="3" xfId="0" applyFont="1" applyFill="1" applyBorder="1" applyAlignment="1">
      <alignment horizontal="center" vertical="center" wrapText="1"/>
    </xf>
    <xf numFmtId="0" fontId="5" fillId="0" borderId="31" xfId="0" applyFont="1" applyBorder="1">
      <alignment vertical="center"/>
    </xf>
    <xf numFmtId="0" fontId="5" fillId="0" borderId="25" xfId="0" applyFont="1" applyBorder="1">
      <alignment vertical="center"/>
    </xf>
    <xf numFmtId="0" fontId="5" fillId="0" borderId="32" xfId="0" applyFont="1" applyBorder="1">
      <alignment vertical="center"/>
    </xf>
    <xf numFmtId="0" fontId="5" fillId="0" borderId="5" xfId="0" applyFont="1" applyBorder="1">
      <alignment vertical="center"/>
    </xf>
    <xf numFmtId="0" fontId="5" fillId="0" borderId="0" xfId="0" applyFont="1">
      <alignment vertical="center"/>
    </xf>
    <xf numFmtId="0" fontId="5" fillId="0" borderId="15" xfId="0" applyFont="1" applyBorder="1">
      <alignment vertical="center"/>
    </xf>
    <xf numFmtId="0" fontId="5" fillId="0" borderId="49" xfId="0" applyFont="1" applyBorder="1">
      <alignment vertical="center"/>
    </xf>
    <xf numFmtId="0" fontId="5" fillId="0" borderId="50" xfId="0" applyFont="1" applyBorder="1">
      <alignment vertical="center"/>
    </xf>
    <xf numFmtId="0" fontId="5" fillId="0" borderId="52" xfId="0" applyFont="1" applyBorder="1">
      <alignment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5" fillId="0" borderId="50" xfId="0" applyFont="1" applyBorder="1" applyAlignment="1">
      <alignment horizontal="center" vertical="center"/>
    </xf>
    <xf numFmtId="20" fontId="8" fillId="0" borderId="54" xfId="0" applyNumberFormat="1" applyFont="1" applyBorder="1" applyAlignment="1">
      <alignment horizontal="center" vertical="center" shrinkToFit="1"/>
    </xf>
    <xf numFmtId="0" fontId="67" fillId="3" borderId="2" xfId="0" applyFont="1" applyFill="1" applyBorder="1" applyAlignment="1">
      <alignment horizontal="left" vertical="center"/>
    </xf>
    <xf numFmtId="0" fontId="12" fillId="3" borderId="2" xfId="0" applyFont="1" applyFill="1" applyBorder="1" applyAlignment="1">
      <alignment horizontal="left" vertical="center"/>
    </xf>
    <xf numFmtId="0" fontId="12" fillId="3" borderId="1" xfId="0" applyFont="1" applyFill="1" applyBorder="1" applyAlignment="1">
      <alignment horizontal="left" vertical="center"/>
    </xf>
    <xf numFmtId="177" fontId="67" fillId="3" borderId="3" xfId="0" applyNumberFormat="1" applyFont="1" applyFill="1" applyBorder="1" applyAlignment="1">
      <alignment horizontal="right" vertical="center"/>
    </xf>
    <xf numFmtId="177" fontId="67" fillId="3" borderId="2" xfId="0" applyNumberFormat="1" applyFont="1" applyFill="1" applyBorder="1" applyAlignment="1">
      <alignment horizontal="right" vertical="center"/>
    </xf>
    <xf numFmtId="0" fontId="67" fillId="4" borderId="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1" xfId="0" applyFont="1" applyFill="1" applyBorder="1" applyAlignment="1">
      <alignment horizontal="left" vertical="center"/>
    </xf>
    <xf numFmtId="177" fontId="67" fillId="4" borderId="3" xfId="0" applyNumberFormat="1" applyFont="1" applyFill="1" applyBorder="1" applyAlignment="1">
      <alignment horizontal="right" vertical="center"/>
    </xf>
    <xf numFmtId="177" fontId="67" fillId="4" borderId="2" xfId="0" applyNumberFormat="1" applyFont="1" applyFill="1" applyBorder="1" applyAlignment="1">
      <alignment horizontal="right" vertical="center"/>
    </xf>
    <xf numFmtId="177" fontId="5" fillId="3" borderId="3" xfId="0" applyNumberFormat="1" applyFont="1" applyFill="1" applyBorder="1" applyAlignment="1">
      <alignment horizontal="right" vertical="center"/>
    </xf>
    <xf numFmtId="177" fontId="5" fillId="3" borderId="2" xfId="0" applyNumberFormat="1" applyFont="1" applyFill="1" applyBorder="1" applyAlignment="1">
      <alignment horizontal="right" vertical="center"/>
    </xf>
    <xf numFmtId="0" fontId="5" fillId="0" borderId="0" xfId="0" applyFont="1" applyBorder="1" applyAlignment="1">
      <alignment horizontal="center" vertical="center" wrapText="1"/>
    </xf>
    <xf numFmtId="0" fontId="5" fillId="3" borderId="2" xfId="0" applyFont="1" applyFill="1" applyBorder="1" applyAlignment="1">
      <alignment horizontal="left" vertical="center"/>
    </xf>
    <xf numFmtId="0" fontId="5" fillId="3" borderId="1" xfId="0" applyFont="1" applyFill="1" applyBorder="1" applyAlignment="1">
      <alignment horizontal="left" vertical="center"/>
    </xf>
    <xf numFmtId="0" fontId="5" fillId="3" borderId="2"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1" xfId="0" applyFont="1" applyFill="1" applyBorder="1" applyAlignment="1">
      <alignment horizontal="left" vertical="center"/>
    </xf>
    <xf numFmtId="177" fontId="5" fillId="4" borderId="3" xfId="0" applyNumberFormat="1" applyFont="1" applyFill="1" applyBorder="1" applyAlignment="1">
      <alignment horizontal="right" vertical="center"/>
    </xf>
    <xf numFmtId="177" fontId="5" fillId="4" borderId="2" xfId="0" applyNumberFormat="1" applyFont="1" applyFill="1" applyBorder="1" applyAlignment="1">
      <alignment horizontal="right" vertical="center"/>
    </xf>
    <xf numFmtId="0" fontId="16" fillId="0" borderId="0" xfId="0" applyFont="1" applyAlignment="1">
      <alignment vertical="center"/>
    </xf>
    <xf numFmtId="0" fontId="17" fillId="0" borderId="0" xfId="0" applyFont="1" applyAlignment="1">
      <alignment horizontal="center" vertical="center"/>
    </xf>
    <xf numFmtId="0" fontId="12" fillId="0" borderId="0" xfId="0" applyFont="1" applyAlignment="1">
      <alignment vertical="center"/>
    </xf>
    <xf numFmtId="0" fontId="5" fillId="3" borderId="2" xfId="0" applyFont="1" applyFill="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15" fillId="0" borderId="0" xfId="0" applyFont="1" applyAlignment="1">
      <alignment horizontal="left" vertical="center"/>
    </xf>
    <xf numFmtId="0" fontId="12" fillId="0" borderId="0" xfId="0" applyFont="1" applyAlignment="1">
      <alignment vertical="center" wrapText="1"/>
    </xf>
    <xf numFmtId="0" fontId="5" fillId="4" borderId="4" xfId="0" applyFont="1" applyFill="1" applyBorder="1" applyAlignment="1">
      <alignment horizontal="left" vertical="center"/>
    </xf>
    <xf numFmtId="0" fontId="5" fillId="4" borderId="3" xfId="0" applyFont="1" applyFill="1" applyBorder="1" applyAlignment="1">
      <alignment horizontal="left" vertical="center"/>
    </xf>
    <xf numFmtId="0" fontId="5" fillId="0" borderId="0" xfId="0" applyFont="1" applyAlignment="1">
      <alignment vertical="center"/>
    </xf>
    <xf numFmtId="0" fontId="15" fillId="0" borderId="0" xfId="0" applyFont="1" applyAlignment="1">
      <alignment vertical="center"/>
    </xf>
    <xf numFmtId="0" fontId="5" fillId="4" borderId="2"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0" xfId="0" applyFont="1" applyBorder="1" applyAlignment="1">
      <alignment horizontal="right" vertical="center" wrapText="1"/>
    </xf>
    <xf numFmtId="0" fontId="11" fillId="0" borderId="0" xfId="0" applyFont="1" applyAlignment="1">
      <alignment horizontal="left" vertical="center"/>
    </xf>
    <xf numFmtId="0" fontId="5" fillId="0" borderId="25" xfId="0" applyFont="1" applyBorder="1" applyAlignment="1">
      <alignment horizontal="left" vertical="center"/>
    </xf>
    <xf numFmtId="0" fontId="5" fillId="0" borderId="0" xfId="0" applyFont="1" applyAlignment="1">
      <alignment horizontal="left" vertical="center"/>
    </xf>
    <xf numFmtId="0" fontId="5" fillId="0" borderId="2" xfId="0" applyFont="1" applyFill="1" applyBorder="1" applyAlignment="1">
      <alignment horizontal="center" vertical="center" wrapText="1" shrinkToFit="1"/>
    </xf>
    <xf numFmtId="0" fontId="5" fillId="0" borderId="2"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32"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0" fillId="0" borderId="52" xfId="0" applyBorder="1" applyAlignment="1">
      <alignment horizontal="center" vertical="center" shrinkToFit="1"/>
    </xf>
    <xf numFmtId="0" fontId="34" fillId="0" borderId="0" xfId="0" applyFont="1" applyBorder="1" applyAlignment="1">
      <alignment horizontal="left" vertical="center" wrapText="1"/>
    </xf>
  </cellXfs>
  <cellStyles count="44">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桁区切り" xfId="1" builtinId="6"/>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良い 2" xfId="43"/>
  </cellStyles>
  <dxfs count="7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FF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bgColor theme="9" tint="0.79998168889431442"/>
        </patternFill>
      </fill>
    </dxf>
    <dxf>
      <font>
        <b/>
        <i val="0"/>
        <color rgb="FFFF0000"/>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bgColor theme="9" tint="0.79998168889431442"/>
        </patternFill>
      </fill>
    </dxf>
    <dxf>
      <font>
        <b/>
        <i val="0"/>
        <color rgb="FFFF0000"/>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CBE8CA"/>
      <color rgb="FFFF0066"/>
      <color rgb="FFFFFF99"/>
      <color rgb="FF080C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12489;&#12483;&#12463;&#12398;&#12372;&#26696;&#20869;!A1"/><Relationship Id="rId2" Type="http://schemas.openxmlformats.org/officeDocument/2006/relationships/hyperlink" Target="#&#20445;&#38522;&#32773;&#27598;&#12398;&#12467;&#12540;&#12473;!A1"/><Relationship Id="rId1" Type="http://schemas.openxmlformats.org/officeDocument/2006/relationships/hyperlink" Target="#&#65397;&#65420;&#65439;&#65404;&#65390;&#65437;&#26908;&#26619;!A1"/><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12489;&#12483;&#12463;&#30003;&#36796;&#26360;!A1"/><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hyperlink" Target="#&#12489;&#12483;&#12463;&#30003;&#36796;&#26360;!A1"/><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hyperlink" Target="#&#12489;&#12483;&#12463;&#30003;&#36796;&#26360;!A1"/></Relationships>
</file>

<file path=xl/drawings/drawing1.xml><?xml version="1.0" encoding="utf-8"?>
<xdr:wsDr xmlns:xdr="http://schemas.openxmlformats.org/drawingml/2006/spreadsheetDrawing" xmlns:a="http://schemas.openxmlformats.org/drawingml/2006/main">
  <xdr:twoCellAnchor>
    <xdr:from>
      <xdr:col>31</xdr:col>
      <xdr:colOff>142034</xdr:colOff>
      <xdr:row>24</xdr:row>
      <xdr:rowOff>165285</xdr:rowOff>
    </xdr:from>
    <xdr:to>
      <xdr:col>33</xdr:col>
      <xdr:colOff>161926</xdr:colOff>
      <xdr:row>27</xdr:row>
      <xdr:rowOff>19050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8057309" y="5927910"/>
          <a:ext cx="1391492" cy="539565"/>
        </a:xfrm>
        <a:prstGeom prst="rect">
          <a:avLst/>
        </a:prstGeom>
        <a:solidFill>
          <a:srgbClr val="CBE8CA"/>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オプション検査（詳細説明）</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LocksWithSheet="0"/>
  </xdr:twoCellAnchor>
  <xdr:twoCellAnchor>
    <xdr:from>
      <xdr:col>31</xdr:col>
      <xdr:colOff>113459</xdr:colOff>
      <xdr:row>4</xdr:row>
      <xdr:rowOff>89086</xdr:rowOff>
    </xdr:from>
    <xdr:to>
      <xdr:col>33</xdr:col>
      <xdr:colOff>161925</xdr:colOff>
      <xdr:row>6</xdr:row>
      <xdr:rowOff>28575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7381034" y="1060636"/>
          <a:ext cx="1420066" cy="377639"/>
        </a:xfrm>
        <a:prstGeom prst="rect">
          <a:avLst/>
        </a:prstGeom>
        <a:solidFill>
          <a:srgbClr val="CBE8CA"/>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保険者毎のコース</a:t>
          </a:r>
        </a:p>
      </xdr:txBody>
    </xdr:sp>
    <xdr:clientData fLocksWithSheet="0"/>
  </xdr:twoCellAnchor>
  <xdr:twoCellAnchor>
    <xdr:from>
      <xdr:col>31</xdr:col>
      <xdr:colOff>103931</xdr:colOff>
      <xdr:row>2</xdr:row>
      <xdr:rowOff>50986</xdr:rowOff>
    </xdr:from>
    <xdr:to>
      <xdr:col>33</xdr:col>
      <xdr:colOff>352424</xdr:colOff>
      <xdr:row>3</xdr:row>
      <xdr:rowOff>171450</xdr:rowOff>
    </xdr:to>
    <xdr:sp macro="" textlink="">
      <xdr:nvSpPr>
        <xdr:cNvPr id="7" name="正方形/長方形 6">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7371506" y="584386"/>
          <a:ext cx="1620093" cy="339539"/>
        </a:xfrm>
        <a:prstGeom prst="rect">
          <a:avLst/>
        </a:prstGeom>
        <a:solidFill>
          <a:srgbClr val="CBE8CA"/>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人間ドックのご案内</a:t>
          </a:r>
        </a:p>
      </xdr:txBody>
    </xdr:sp>
    <xdr:clientData fLocksWithSheet="0"/>
  </xdr:twoCellAnchor>
  <xdr:twoCellAnchor editAs="oneCell">
    <xdr:from>
      <xdr:col>31</xdr:col>
      <xdr:colOff>438098</xdr:colOff>
      <xdr:row>6</xdr:row>
      <xdr:rowOff>85725</xdr:rowOff>
    </xdr:from>
    <xdr:to>
      <xdr:col>35</xdr:col>
      <xdr:colOff>199688</xdr:colOff>
      <xdr:row>12</xdr:row>
      <xdr:rowOff>352206</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4"/>
        <a:stretch>
          <a:fillRect/>
        </a:stretch>
      </xdr:blipFill>
      <xdr:spPr>
        <a:xfrm>
          <a:off x="8353373" y="1495425"/>
          <a:ext cx="2504790" cy="1628556"/>
        </a:xfrm>
        <a:prstGeom prst="rect">
          <a:avLst/>
        </a:prstGeom>
      </xdr:spPr>
    </xdr:pic>
    <xdr:clientData/>
  </xdr:twoCellAnchor>
  <xdr:twoCellAnchor>
    <xdr:from>
      <xdr:col>31</xdr:col>
      <xdr:colOff>495300</xdr:colOff>
      <xdr:row>12</xdr:row>
      <xdr:rowOff>57150</xdr:rowOff>
    </xdr:from>
    <xdr:to>
      <xdr:col>33</xdr:col>
      <xdr:colOff>209550</xdr:colOff>
      <xdr:row>12</xdr:row>
      <xdr:rowOff>257175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410575" y="2828925"/>
          <a:ext cx="1085850" cy="200025"/>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HGPｺﾞｼｯｸE" panose="020B0900000000000000" pitchFamily="50" charset="-128"/>
            <a:ea typeface="HGPｺﾞｼｯｸE"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53422</xdr:colOff>
      <xdr:row>17</xdr:row>
      <xdr:rowOff>31060</xdr:rowOff>
    </xdr:from>
    <xdr:to>
      <xdr:col>35</xdr:col>
      <xdr:colOff>602145</xdr:colOff>
      <xdr:row>17</xdr:row>
      <xdr:rowOff>1296228</xdr:rowOff>
    </xdr:to>
    <xdr:pic>
      <xdr:nvPicPr>
        <xdr:cNvPr id="8" name="図 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3248" y="8678103"/>
          <a:ext cx="1923636" cy="1265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149089</xdr:colOff>
      <xdr:row>2</xdr:row>
      <xdr:rowOff>223631</xdr:rowOff>
    </xdr:from>
    <xdr:to>
      <xdr:col>34</xdr:col>
      <xdr:colOff>124240</xdr:colOff>
      <xdr:row>2</xdr:row>
      <xdr:rowOff>687457</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00000000-0008-0000-0300-000009000000}"/>
            </a:ext>
          </a:extLst>
        </xdr:cNvPr>
        <xdr:cNvSpPr/>
      </xdr:nvSpPr>
      <xdr:spPr>
        <a:xfrm>
          <a:off x="6708915" y="704022"/>
          <a:ext cx="662608" cy="463826"/>
        </a:xfrm>
        <a:prstGeom prst="rect">
          <a:avLst/>
        </a:prstGeom>
        <a:solidFill>
          <a:schemeClr val="accent6">
            <a:lumMod val="40000"/>
            <a:lumOff val="60000"/>
          </a:schemeClr>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itchFamily="49" charset="-128"/>
              <a:ea typeface="ＭＳ ゴシック" pitchFamily="49" charset="-128"/>
            </a:rPr>
            <a:t>申込書に戻る</a:t>
          </a:r>
        </a:p>
      </xdr:txBody>
    </xdr:sp>
    <xdr:clientData fLocksWithSheet="0"/>
  </xdr:twoCellAnchor>
  <xdr:twoCellAnchor>
    <xdr:from>
      <xdr:col>33</xdr:col>
      <xdr:colOff>207065</xdr:colOff>
      <xdr:row>14</xdr:row>
      <xdr:rowOff>16565</xdr:rowOff>
    </xdr:from>
    <xdr:to>
      <xdr:col>34</xdr:col>
      <xdr:colOff>182216</xdr:colOff>
      <xdr:row>14</xdr:row>
      <xdr:rowOff>480391</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00000000-0008-0000-0300-00000C000000}"/>
            </a:ext>
          </a:extLst>
        </xdr:cNvPr>
        <xdr:cNvSpPr/>
      </xdr:nvSpPr>
      <xdr:spPr>
        <a:xfrm>
          <a:off x="6766891" y="7354956"/>
          <a:ext cx="662608" cy="463826"/>
        </a:xfrm>
        <a:prstGeom prst="rect">
          <a:avLst/>
        </a:prstGeom>
        <a:solidFill>
          <a:schemeClr val="accent6">
            <a:lumMod val="40000"/>
            <a:lumOff val="60000"/>
          </a:schemeClr>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itchFamily="49" charset="-128"/>
              <a:ea typeface="ＭＳ ゴシック" pitchFamily="49" charset="-128"/>
            </a:rPr>
            <a:t>申込書に戻る</a:t>
          </a:r>
        </a:p>
      </xdr:txBody>
    </xdr:sp>
    <xdr:clientData fLocksWithSheet="0"/>
  </xdr:twoCellAnchor>
  <xdr:twoCellAnchor>
    <xdr:from>
      <xdr:col>33</xdr:col>
      <xdr:colOff>124239</xdr:colOff>
      <xdr:row>8</xdr:row>
      <xdr:rowOff>0</xdr:rowOff>
    </xdr:from>
    <xdr:to>
      <xdr:col>34</xdr:col>
      <xdr:colOff>99390</xdr:colOff>
      <xdr:row>8</xdr:row>
      <xdr:rowOff>463826</xdr:rowOff>
    </xdr:to>
    <xdr:sp macro="" textlink="">
      <xdr:nvSpPr>
        <xdr:cNvPr id="15" name="正方形/長方形 14">
          <a:hlinkClick xmlns:r="http://schemas.openxmlformats.org/officeDocument/2006/relationships" r:id="rId2"/>
          <a:extLst>
            <a:ext uri="{FF2B5EF4-FFF2-40B4-BE49-F238E27FC236}">
              <a16:creationId xmlns:a16="http://schemas.microsoft.com/office/drawing/2014/main" id="{00000000-0008-0000-0300-00000F000000}"/>
            </a:ext>
          </a:extLst>
        </xdr:cNvPr>
        <xdr:cNvSpPr/>
      </xdr:nvSpPr>
      <xdr:spPr>
        <a:xfrm>
          <a:off x="6684065" y="3089413"/>
          <a:ext cx="662608" cy="463826"/>
        </a:xfrm>
        <a:prstGeom prst="rect">
          <a:avLst/>
        </a:prstGeom>
        <a:solidFill>
          <a:schemeClr val="accent6">
            <a:lumMod val="40000"/>
            <a:lumOff val="60000"/>
          </a:schemeClr>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itchFamily="49" charset="-128"/>
              <a:ea typeface="ＭＳ ゴシック" pitchFamily="49" charset="-128"/>
            </a:rPr>
            <a:t>申込書に戻る</a:t>
          </a:r>
        </a:p>
      </xdr:txBody>
    </xdr:sp>
    <xdr:clientData fLocksWithSheet="0"/>
  </xdr:twoCellAnchor>
  <xdr:twoCellAnchor>
    <xdr:from>
      <xdr:col>33</xdr:col>
      <xdr:colOff>140805</xdr:colOff>
      <xdr:row>25</xdr:row>
      <xdr:rowOff>8283</xdr:rowOff>
    </xdr:from>
    <xdr:to>
      <xdr:col>34</xdr:col>
      <xdr:colOff>115956</xdr:colOff>
      <xdr:row>26</xdr:row>
      <xdr:rowOff>240196</xdr:rowOff>
    </xdr:to>
    <xdr:sp macro="" textlink="">
      <xdr:nvSpPr>
        <xdr:cNvPr id="17" name="正方形/長方形 16">
          <a:hlinkClick xmlns:r="http://schemas.openxmlformats.org/officeDocument/2006/relationships" r:id="rId2"/>
          <a:extLst>
            <a:ext uri="{FF2B5EF4-FFF2-40B4-BE49-F238E27FC236}">
              <a16:creationId xmlns:a16="http://schemas.microsoft.com/office/drawing/2014/main" id="{00000000-0008-0000-0300-000011000000}"/>
            </a:ext>
          </a:extLst>
        </xdr:cNvPr>
        <xdr:cNvSpPr/>
      </xdr:nvSpPr>
      <xdr:spPr>
        <a:xfrm>
          <a:off x="6700631" y="12746935"/>
          <a:ext cx="662608" cy="463826"/>
        </a:xfrm>
        <a:prstGeom prst="rect">
          <a:avLst/>
        </a:prstGeom>
        <a:solidFill>
          <a:schemeClr val="accent6">
            <a:lumMod val="40000"/>
            <a:lumOff val="60000"/>
          </a:schemeClr>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itchFamily="49" charset="-128"/>
              <a:ea typeface="ＭＳ ゴシック" pitchFamily="49" charset="-128"/>
            </a:rPr>
            <a:t>申込書に戻る</a:t>
          </a:r>
        </a:p>
      </xdr:txBody>
    </xdr:sp>
    <xdr:clientData fLocksWithSheet="0"/>
  </xdr:twoCellAnchor>
  <xdr:twoCellAnchor>
    <xdr:from>
      <xdr:col>33</xdr:col>
      <xdr:colOff>140805</xdr:colOff>
      <xdr:row>44</xdr:row>
      <xdr:rowOff>0</xdr:rowOff>
    </xdr:from>
    <xdr:to>
      <xdr:col>34</xdr:col>
      <xdr:colOff>115956</xdr:colOff>
      <xdr:row>44</xdr:row>
      <xdr:rowOff>463826</xdr:rowOff>
    </xdr:to>
    <xdr:sp macro="" textlink="">
      <xdr:nvSpPr>
        <xdr:cNvPr id="18" name="正方形/長方形 17">
          <a:hlinkClick xmlns:r="http://schemas.openxmlformats.org/officeDocument/2006/relationships" r:id="rId2"/>
          <a:extLst>
            <a:ext uri="{FF2B5EF4-FFF2-40B4-BE49-F238E27FC236}">
              <a16:creationId xmlns:a16="http://schemas.microsoft.com/office/drawing/2014/main" id="{00000000-0008-0000-0300-000012000000}"/>
            </a:ext>
          </a:extLst>
        </xdr:cNvPr>
        <xdr:cNvSpPr/>
      </xdr:nvSpPr>
      <xdr:spPr>
        <a:xfrm>
          <a:off x="6700631" y="16333304"/>
          <a:ext cx="662608" cy="463826"/>
        </a:xfrm>
        <a:prstGeom prst="rect">
          <a:avLst/>
        </a:prstGeom>
        <a:solidFill>
          <a:schemeClr val="accent6">
            <a:lumMod val="40000"/>
            <a:lumOff val="60000"/>
          </a:schemeClr>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itchFamily="49" charset="-128"/>
              <a:ea typeface="ＭＳ ゴシック" pitchFamily="49" charset="-128"/>
            </a:rPr>
            <a:t>申込書に戻る</a:t>
          </a:r>
        </a:p>
      </xdr:txBody>
    </xdr:sp>
    <xdr:clientData fLocksWithSheet="0"/>
  </xdr:twoCellAnchor>
  <xdr:twoCellAnchor>
    <xdr:from>
      <xdr:col>33</xdr:col>
      <xdr:colOff>207065</xdr:colOff>
      <xdr:row>40</xdr:row>
      <xdr:rowOff>173934</xdr:rowOff>
    </xdr:from>
    <xdr:to>
      <xdr:col>34</xdr:col>
      <xdr:colOff>182216</xdr:colOff>
      <xdr:row>41</xdr:row>
      <xdr:rowOff>389281</xdr:rowOff>
    </xdr:to>
    <xdr:sp macro="" textlink="">
      <xdr:nvSpPr>
        <xdr:cNvPr id="11" name="正方形/長方形 10">
          <a:hlinkClick xmlns:r="http://schemas.openxmlformats.org/officeDocument/2006/relationships" r:id="rId2"/>
          <a:extLst>
            <a:ext uri="{FF2B5EF4-FFF2-40B4-BE49-F238E27FC236}">
              <a16:creationId xmlns:a16="http://schemas.microsoft.com/office/drawing/2014/main" id="{00000000-0008-0000-0300-00000B000000}"/>
            </a:ext>
          </a:extLst>
        </xdr:cNvPr>
        <xdr:cNvSpPr/>
      </xdr:nvSpPr>
      <xdr:spPr>
        <a:xfrm>
          <a:off x="6766891" y="16358151"/>
          <a:ext cx="662608" cy="463826"/>
        </a:xfrm>
        <a:prstGeom prst="rect">
          <a:avLst/>
        </a:prstGeom>
        <a:solidFill>
          <a:schemeClr val="accent6">
            <a:lumMod val="40000"/>
            <a:lumOff val="60000"/>
          </a:schemeClr>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itchFamily="49" charset="-128"/>
              <a:ea typeface="ＭＳ ゴシック" pitchFamily="49" charset="-128"/>
            </a:rPr>
            <a:t>申込書に戻る</a:t>
          </a: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111</xdr:row>
      <xdr:rowOff>142875</xdr:rowOff>
    </xdr:from>
    <xdr:to>
      <xdr:col>12</xdr:col>
      <xdr:colOff>104775</xdr:colOff>
      <xdr:row>120</xdr:row>
      <xdr:rowOff>38100</xdr:rowOff>
    </xdr:to>
    <xdr:pic>
      <xdr:nvPicPr>
        <xdr:cNvPr id="2" name="図 1" descr="無題">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lum bright="12000"/>
          <a:extLst>
            <a:ext uri="{28A0092B-C50C-407E-A947-70E740481C1C}">
              <a14:useLocalDpi xmlns:a14="http://schemas.microsoft.com/office/drawing/2010/main" val="0"/>
            </a:ext>
          </a:extLst>
        </a:blip>
        <a:srcRect/>
        <a:stretch>
          <a:fillRect/>
        </a:stretch>
      </xdr:blipFill>
      <xdr:spPr bwMode="auto">
        <a:xfrm>
          <a:off x="180975" y="30632400"/>
          <a:ext cx="27813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200025</xdr:colOff>
      <xdr:row>110</xdr:row>
      <xdr:rowOff>200025</xdr:rowOff>
    </xdr:from>
    <xdr:to>
      <xdr:col>27</xdr:col>
      <xdr:colOff>95250</xdr:colOff>
      <xdr:row>130</xdr:row>
      <xdr:rowOff>57150</xdr:rowOff>
    </xdr:to>
    <xdr:pic>
      <xdr:nvPicPr>
        <xdr:cNvPr id="3" name="図 2" descr="温泉病院　地図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lum contrast="22000"/>
          <a:extLst>
            <a:ext uri="{28A0092B-C50C-407E-A947-70E740481C1C}">
              <a14:useLocalDpi xmlns:a14="http://schemas.microsoft.com/office/drawing/2010/main" val="0"/>
            </a:ext>
          </a:extLst>
        </a:blip>
        <a:srcRect/>
        <a:stretch>
          <a:fillRect/>
        </a:stretch>
      </xdr:blipFill>
      <xdr:spPr bwMode="auto">
        <a:xfrm>
          <a:off x="3533775" y="30470475"/>
          <a:ext cx="2990850" cy="3333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133350</xdr:colOff>
      <xdr:row>121</xdr:row>
      <xdr:rowOff>142875</xdr:rowOff>
    </xdr:from>
    <xdr:to>
      <xdr:col>12</xdr:col>
      <xdr:colOff>123825</xdr:colOff>
      <xdr:row>125</xdr:row>
      <xdr:rowOff>28575</xdr:rowOff>
    </xdr:to>
    <xdr:sp macro="" textlink="">
      <xdr:nvSpPr>
        <xdr:cNvPr id="6147" name="Rectangle 3">
          <a:extLst>
            <a:ext uri="{FF2B5EF4-FFF2-40B4-BE49-F238E27FC236}">
              <a16:creationId xmlns:a16="http://schemas.microsoft.com/office/drawing/2014/main" id="{00000000-0008-0000-0500-000003180000}"/>
            </a:ext>
          </a:extLst>
        </xdr:cNvPr>
        <xdr:cNvSpPr>
          <a:spLocks noChangeArrowheads="1"/>
        </xdr:cNvSpPr>
      </xdr:nvSpPr>
      <xdr:spPr bwMode="auto">
        <a:xfrm>
          <a:off x="133350" y="32346900"/>
          <a:ext cx="28479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FF"/>
              </a:solidFill>
              <a:latin typeface="HG丸ｺﾞｼｯｸM-PRO"/>
              <a:ea typeface="HG丸ｺﾞｼｯｸM-PRO"/>
            </a:rPr>
            <a:t>笑顔、まごころ、思いやり</a:t>
          </a:r>
          <a:endParaRPr lang="ja-JP" altLang="en-US" sz="11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FF"/>
              </a:solidFill>
              <a:latin typeface="HG丸ｺﾞｼｯｸM-PRO"/>
              <a:ea typeface="HG丸ｺﾞｼｯｸM-PRO"/>
            </a:rPr>
            <a:t>佐賀市立富士大和温泉病院</a:t>
          </a:r>
        </a:p>
      </xdr:txBody>
    </xdr:sp>
    <xdr:clientData/>
  </xdr:twoCellAnchor>
  <xdr:twoCellAnchor>
    <xdr:from>
      <xdr:col>0</xdr:col>
      <xdr:colOff>95250</xdr:colOff>
      <xdr:row>125</xdr:row>
      <xdr:rowOff>76200</xdr:rowOff>
    </xdr:from>
    <xdr:to>
      <xdr:col>16</xdr:col>
      <xdr:colOff>85725</xdr:colOff>
      <xdr:row>131</xdr:row>
      <xdr:rowOff>76200</xdr:rowOff>
    </xdr:to>
    <xdr:sp macro="" textlink="">
      <xdr:nvSpPr>
        <xdr:cNvPr id="6148" name="Rectangle 4">
          <a:extLst>
            <a:ext uri="{FF2B5EF4-FFF2-40B4-BE49-F238E27FC236}">
              <a16:creationId xmlns:a16="http://schemas.microsoft.com/office/drawing/2014/main" id="{00000000-0008-0000-0500-000004180000}"/>
            </a:ext>
          </a:extLst>
        </xdr:cNvPr>
        <xdr:cNvSpPr>
          <a:spLocks noChangeArrowheads="1"/>
        </xdr:cNvSpPr>
      </xdr:nvSpPr>
      <xdr:spPr bwMode="auto">
        <a:xfrm>
          <a:off x="95250" y="32966025"/>
          <a:ext cx="3800475" cy="1028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 </a:t>
          </a:r>
          <a:r>
            <a:rPr lang="ja-JP" altLang="en-US" sz="900" b="0" i="0" u="none" strike="noStrike" baseline="0">
              <a:solidFill>
                <a:srgbClr val="000000"/>
              </a:solidFill>
              <a:latin typeface="HG丸ｺﾞｼｯｸM-PRO"/>
              <a:ea typeface="HG丸ｺﾞｼｯｸM-PRO"/>
            </a:rPr>
            <a:t>〒８４０－０５１６</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HG丸ｺﾞｼｯｸM-PRO"/>
              <a:ea typeface="HG丸ｺﾞｼｯｸM-PRO"/>
            </a:rPr>
            <a:t>　佐賀市富士町大字梅野１７２１番地１</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HG丸ｺﾞｼｯｸM-PRO"/>
              <a:ea typeface="HG丸ｺﾞｼｯｸM-PRO"/>
            </a:rPr>
            <a:t>ＴＥＬ　 ０９５２（６３）０１１１（代）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HG丸ｺﾞｼｯｸM-PRO"/>
              <a:ea typeface="HG丸ｺﾞｼｯｸM-PRO"/>
            </a:rPr>
            <a:t>ＦＡＸ　 ０９５２（５１）０１３８</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HG丸ｺﾞｼｯｸM-PRO"/>
              <a:ea typeface="HG丸ｺﾞｼｯｸM-PRO"/>
            </a:rPr>
            <a:t>メールアドレス　hospitalfj@city.saga.lg.jp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HG丸ｺﾞｼｯｸM-PRO"/>
              <a:ea typeface="HG丸ｺﾞｼｯｸM-PRO"/>
            </a:rPr>
            <a:t>ホームページ　　http://www.hospitalfj.saga.jp/</a:t>
          </a:r>
        </a:p>
      </xdr:txBody>
    </xdr:sp>
    <xdr:clientData/>
  </xdr:twoCellAnchor>
  <xdr:twoCellAnchor>
    <xdr:from>
      <xdr:col>31</xdr:col>
      <xdr:colOff>0</xdr:colOff>
      <xdr:row>0</xdr:row>
      <xdr:rowOff>104775</xdr:rowOff>
    </xdr:from>
    <xdr:to>
      <xdr:col>31</xdr:col>
      <xdr:colOff>662608</xdr:colOff>
      <xdr:row>1</xdr:row>
      <xdr:rowOff>120926</xdr:rowOff>
    </xdr:to>
    <xdr:sp macro="" textlink="">
      <xdr:nvSpPr>
        <xdr:cNvPr id="6" name="正方形/長方形 5">
          <a:hlinkClick xmlns:r="http://schemas.openxmlformats.org/officeDocument/2006/relationships" r:id="rId3"/>
          <a:extLst>
            <a:ext uri="{FF2B5EF4-FFF2-40B4-BE49-F238E27FC236}">
              <a16:creationId xmlns:a16="http://schemas.microsoft.com/office/drawing/2014/main" id="{00000000-0008-0000-0500-000006000000}"/>
            </a:ext>
          </a:extLst>
        </xdr:cNvPr>
        <xdr:cNvSpPr/>
      </xdr:nvSpPr>
      <xdr:spPr>
        <a:xfrm>
          <a:off x="7381875" y="104775"/>
          <a:ext cx="662608" cy="463826"/>
        </a:xfrm>
        <a:prstGeom prst="rect">
          <a:avLst/>
        </a:prstGeom>
        <a:solidFill>
          <a:schemeClr val="accent6">
            <a:lumMod val="40000"/>
            <a:lumOff val="60000"/>
          </a:schemeClr>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itchFamily="49" charset="-128"/>
              <a:ea typeface="ＭＳ ゴシック" pitchFamily="49" charset="-128"/>
            </a:rPr>
            <a:t>申込書に戻る</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662608</xdr:colOff>
      <xdr:row>1</xdr:row>
      <xdr:rowOff>463826</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7743825" y="247650"/>
          <a:ext cx="662608" cy="463826"/>
        </a:xfrm>
        <a:prstGeom prst="rect">
          <a:avLst/>
        </a:prstGeom>
        <a:solidFill>
          <a:schemeClr val="accent6">
            <a:lumMod val="40000"/>
            <a:lumOff val="60000"/>
          </a:schemeClr>
        </a:solidFill>
        <a:scene3d>
          <a:camera prst="orthographicFront"/>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itchFamily="49" charset="-128"/>
              <a:ea typeface="ＭＳ ゴシック" pitchFamily="49" charset="-128"/>
            </a:rPr>
            <a:t>申込書に戻る</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nas01\Share\&#38498;&#20869;&#20849;&#26377;\&#12304;&#26087;&#12305;&#31471;&#26411;&#36039;&#28304;\&#21307;&#20107;&#65288;HAPPY&#65289;\WS03(&#20107;&#21209;&#23460;)\&#21307;&#20107;&#20849;&#26377;&#12501;&#12457;&#12523;&#12480;\&#20581;&#35386;\&#27096;&#24335;\&#20154;&#38291;&#12489;&#12483;&#12463;&#30003;&#36796;&#26360;&#65288;&#20196;&#21644;3&#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nas01\Share\&#38498;&#20869;&#20849;&#26377;\&#65283;&#65283;&#65283;&#65283;&#12479;&#12502;&#12524;&#12483;&#12488;&#38754;&#20250;&#29992;&#20104;&#32004;&#34920;&#65283;&#65283;&#65283;&#65283;\&#12479;&#12502;&#12524;&#12483;&#12488;&#38754;&#20250;&#20104;&#32004;&#12459;&#12524;&#12531;&#1248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ック申込書（R2） "/>
      <sheetName val="ドック申込書"/>
      <sheetName val="Sheet2"/>
      <sheetName val="ｵﾌﾟｼｮﾝ検査"/>
      <sheetName val="ドックのご案内"/>
      <sheetName val="Sheet3"/>
    </sheetNames>
    <sheetDataSet>
      <sheetData sheetId="0" refreshError="1"/>
      <sheetData sheetId="1" refreshError="1"/>
      <sheetData sheetId="2" refreshError="1"/>
      <sheetData sheetId="3" refreshError="1"/>
      <sheetData sheetId="4" refreshError="1"/>
      <sheetData sheetId="5">
        <row r="1">
          <cell r="A1" t="str">
            <v>　令和３年度　佐賀市立富士大和温泉病院人間ドック申込書</v>
          </cell>
        </row>
        <row r="2">
          <cell r="A2" t="str">
            <v>　令和３年度　佐賀市立富士大和温泉病院人間ドック決定通知書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
      <sheetName val="2月"/>
      <sheetName val="3月"/>
      <sheetName val="4月"/>
      <sheetName val="5月"/>
      <sheetName val="6月"/>
      <sheetName val="7月"/>
      <sheetName val="8月"/>
      <sheetName val="9月"/>
      <sheetName val="10月"/>
      <sheetName val="11月"/>
      <sheetName val="12月"/>
      <sheetName val="R4.1月"/>
      <sheetName val="R4.2月"/>
      <sheetName val="R4.3月"/>
      <sheetName val="R4.4月"/>
      <sheetName val="R4.5月"/>
      <sheetName val="R4.6月"/>
      <sheetName val="R4.7月"/>
      <sheetName val="R4.8月"/>
      <sheetName val="R4.9月"/>
      <sheetName val="R4.10月"/>
      <sheetName val="R4.11月"/>
      <sheetName val="R4.12月"/>
      <sheetName val="R5.1月"/>
      <sheetName val="R5.2月"/>
      <sheetName val="R5.3月"/>
      <sheetName val="祝日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ow r="1">
          <cell r="A1" t="str">
            <v>２F</v>
          </cell>
        </row>
        <row r="2">
          <cell r="A2" t="str">
            <v>３F</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gradFill flip="none" rotWithShape="1">
          <a:gsLst>
            <a:gs pos="22000">
              <a:srgbClr val="FFFF00"/>
            </a:gs>
            <a:gs pos="44000">
              <a:srgbClr val="00B0F0"/>
            </a:gs>
            <a:gs pos="64000">
              <a:srgbClr val="FFFF00"/>
            </a:gs>
            <a:gs pos="100000">
              <a:schemeClr val="accent1">
                <a:tint val="23500"/>
                <a:satMod val="160000"/>
              </a:schemeClr>
            </a:gs>
          </a:gsLst>
          <a:path path="circle">
            <a:fillToRect l="100000" t="100000"/>
          </a:path>
          <a:tileRect r="-100000" b="-100000"/>
        </a:gradFill>
        <a:ln w="9525"/>
      </a:spPr>
      <a:bodyPr vertOverflow="clip" horzOverflow="clip" rtlCol="0" anchor="ctr"/>
      <a:lstStyle>
        <a:defPPr algn="ctr">
          <a:defRPr kumimoji="1" sz="1100">
            <a:solidFill>
              <a:srgbClr val="FF0000"/>
            </a:solidFill>
            <a:latin typeface="HGPｺﾞｼｯｸE" panose="020B0900000000000000" pitchFamily="50" charset="-128"/>
            <a:ea typeface="HGPｺﾞｼｯｸE" panose="020B0900000000000000"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election activeCell="A8" sqref="A8"/>
    </sheetView>
  </sheetViews>
  <sheetFormatPr defaultRowHeight="18.75" x14ac:dyDescent="0.15"/>
  <cols>
    <col min="1" max="1" width="58.75" style="28" bestFit="1" customWidth="1"/>
    <col min="2" max="2" width="31.75" style="28" customWidth="1"/>
    <col min="3" max="4" width="10.625" style="28" customWidth="1"/>
    <col min="5" max="5" width="38" style="28" bestFit="1" customWidth="1"/>
    <col min="6" max="6" width="10.625" style="28" customWidth="1"/>
    <col min="7" max="7" width="20.125" style="28" bestFit="1" customWidth="1"/>
    <col min="8" max="8" width="23.25" style="28" bestFit="1" customWidth="1"/>
    <col min="9" max="12" width="9" style="28"/>
    <col min="13" max="14" width="31.75" style="28" bestFit="1" customWidth="1"/>
    <col min="15" max="16384" width="9" style="28"/>
  </cols>
  <sheetData>
    <row r="1" spans="1:16" s="27" customFormat="1" ht="18" x14ac:dyDescent="0.15">
      <c r="A1" s="27" t="s">
        <v>220</v>
      </c>
      <c r="B1" s="27" t="s">
        <v>169</v>
      </c>
      <c r="C1" s="27" t="s">
        <v>170</v>
      </c>
      <c r="D1" s="27" t="s">
        <v>171</v>
      </c>
      <c r="E1" s="27" t="s">
        <v>174</v>
      </c>
      <c r="F1" s="27" t="s">
        <v>178</v>
      </c>
      <c r="G1" s="27" t="s">
        <v>185</v>
      </c>
      <c r="H1" s="27" t="s">
        <v>186</v>
      </c>
      <c r="I1" s="27" t="s">
        <v>190</v>
      </c>
      <c r="J1" s="27" t="s">
        <v>187</v>
      </c>
      <c r="K1" s="27" t="s">
        <v>189</v>
      </c>
      <c r="M1" s="30" t="s">
        <v>137</v>
      </c>
      <c r="N1" s="30" t="s">
        <v>138</v>
      </c>
      <c r="O1" s="30" t="s">
        <v>139</v>
      </c>
      <c r="P1" s="30" t="s">
        <v>140</v>
      </c>
    </row>
    <row r="2" spans="1:16" x14ac:dyDescent="0.15">
      <c r="A2" s="28" t="s">
        <v>301</v>
      </c>
      <c r="B2" s="28" t="s">
        <v>132</v>
      </c>
      <c r="C2" s="28" t="s">
        <v>167</v>
      </c>
      <c r="D2" s="28" t="s">
        <v>172</v>
      </c>
      <c r="E2" s="28" t="s">
        <v>175</v>
      </c>
      <c r="F2" s="28" t="s">
        <v>179</v>
      </c>
      <c r="G2" s="28" t="s">
        <v>273</v>
      </c>
      <c r="H2" s="28" t="s">
        <v>273</v>
      </c>
      <c r="I2" s="28" t="s">
        <v>272</v>
      </c>
      <c r="J2" s="28" t="s">
        <v>187</v>
      </c>
      <c r="K2" s="28" t="s">
        <v>188</v>
      </c>
      <c r="M2" s="28" t="s">
        <v>132</v>
      </c>
      <c r="N2" s="28" t="s">
        <v>27</v>
      </c>
      <c r="O2" s="29">
        <v>19430</v>
      </c>
      <c r="P2" s="29">
        <v>37400</v>
      </c>
    </row>
    <row r="3" spans="1:16" x14ac:dyDescent="0.15">
      <c r="A3" s="28" t="s">
        <v>302</v>
      </c>
      <c r="B3" s="28" t="s">
        <v>297</v>
      </c>
      <c r="C3" s="28" t="s">
        <v>168</v>
      </c>
      <c r="D3" s="28" t="s">
        <v>173</v>
      </c>
      <c r="E3" s="28" t="s">
        <v>176</v>
      </c>
      <c r="F3" s="28" t="s">
        <v>180</v>
      </c>
      <c r="G3" s="28" t="s">
        <v>69</v>
      </c>
      <c r="H3" s="28" t="s">
        <v>69</v>
      </c>
      <c r="I3" s="28" t="s">
        <v>191</v>
      </c>
      <c r="M3" s="28" t="s">
        <v>132</v>
      </c>
      <c r="N3" s="31" t="s">
        <v>28</v>
      </c>
      <c r="O3" s="29">
        <v>34800</v>
      </c>
      <c r="P3" s="29">
        <v>52800</v>
      </c>
    </row>
    <row r="4" spans="1:16" x14ac:dyDescent="0.15">
      <c r="B4" s="28" t="s">
        <v>250</v>
      </c>
      <c r="E4" s="28" t="s">
        <v>177</v>
      </c>
      <c r="G4" s="28" t="s">
        <v>182</v>
      </c>
      <c r="H4" s="28" t="s">
        <v>183</v>
      </c>
      <c r="I4" s="28" t="s">
        <v>192</v>
      </c>
      <c r="M4" s="28" t="s">
        <v>132</v>
      </c>
      <c r="N4" s="28" t="s">
        <v>29</v>
      </c>
      <c r="O4" s="29">
        <v>34800</v>
      </c>
      <c r="P4" s="29">
        <v>52800</v>
      </c>
    </row>
    <row r="5" spans="1:16" x14ac:dyDescent="0.15">
      <c r="B5" s="28" t="s">
        <v>133</v>
      </c>
      <c r="E5" s="28" t="s">
        <v>216</v>
      </c>
      <c r="H5" s="28" t="s">
        <v>184</v>
      </c>
      <c r="M5" s="28" t="s">
        <v>297</v>
      </c>
      <c r="N5" s="28" t="s">
        <v>27</v>
      </c>
      <c r="O5" s="29">
        <v>17400</v>
      </c>
      <c r="P5" s="29">
        <v>37400</v>
      </c>
    </row>
    <row r="6" spans="1:16" x14ac:dyDescent="0.15">
      <c r="B6" s="28" t="s">
        <v>241</v>
      </c>
      <c r="E6" s="28" t="s">
        <v>195</v>
      </c>
      <c r="M6" s="28" t="s">
        <v>297</v>
      </c>
      <c r="N6" s="31" t="s">
        <v>28</v>
      </c>
      <c r="O6" s="29">
        <v>32800</v>
      </c>
      <c r="P6" s="29">
        <v>52800</v>
      </c>
    </row>
    <row r="7" spans="1:16" x14ac:dyDescent="0.15">
      <c r="B7" s="28" t="s">
        <v>134</v>
      </c>
      <c r="E7" s="28" t="s">
        <v>217</v>
      </c>
      <c r="M7" s="28" t="s">
        <v>297</v>
      </c>
      <c r="N7" s="28" t="s">
        <v>29</v>
      </c>
      <c r="O7" s="29">
        <v>32800</v>
      </c>
      <c r="P7" s="29">
        <v>52800</v>
      </c>
    </row>
    <row r="8" spans="1:16" x14ac:dyDescent="0.15">
      <c r="B8" s="28" t="s">
        <v>135</v>
      </c>
      <c r="E8" s="28" t="s">
        <v>196</v>
      </c>
      <c r="M8" s="28" t="s">
        <v>250</v>
      </c>
      <c r="N8" s="31" t="s">
        <v>27</v>
      </c>
      <c r="O8" s="29">
        <v>6860</v>
      </c>
      <c r="P8" s="29">
        <v>37400</v>
      </c>
    </row>
    <row r="9" spans="1:16" x14ac:dyDescent="0.15">
      <c r="B9" s="28" t="s">
        <v>249</v>
      </c>
      <c r="E9" s="28" t="s">
        <v>218</v>
      </c>
      <c r="M9" s="28" t="s">
        <v>250</v>
      </c>
      <c r="N9" s="28" t="s">
        <v>216</v>
      </c>
      <c r="O9" s="29">
        <v>0</v>
      </c>
      <c r="P9" s="29">
        <v>17050</v>
      </c>
    </row>
    <row r="10" spans="1:16" x14ac:dyDescent="0.15">
      <c r="B10" s="28" t="s">
        <v>275</v>
      </c>
      <c r="E10" s="28" t="s">
        <v>197</v>
      </c>
      <c r="M10" s="28" t="s">
        <v>250</v>
      </c>
      <c r="N10" s="28" t="s">
        <v>195</v>
      </c>
      <c r="O10" s="29">
        <v>160</v>
      </c>
      <c r="P10" s="29">
        <v>20160</v>
      </c>
    </row>
    <row r="11" spans="1:16" x14ac:dyDescent="0.15">
      <c r="E11" s="28" t="s">
        <v>219</v>
      </c>
      <c r="M11" s="28" t="s">
        <v>250</v>
      </c>
      <c r="N11" s="28" t="s">
        <v>217</v>
      </c>
      <c r="O11" s="29">
        <v>1000</v>
      </c>
      <c r="P11" s="29">
        <v>11000</v>
      </c>
    </row>
    <row r="12" spans="1:16" x14ac:dyDescent="0.15">
      <c r="E12" s="28" t="s">
        <v>198</v>
      </c>
      <c r="M12" s="28" t="s">
        <v>250</v>
      </c>
      <c r="N12" s="28" t="s">
        <v>196</v>
      </c>
      <c r="O12" s="29">
        <v>5210</v>
      </c>
      <c r="P12" s="29">
        <v>15210</v>
      </c>
    </row>
    <row r="13" spans="1:16" x14ac:dyDescent="0.15">
      <c r="M13" s="28" t="s">
        <v>250</v>
      </c>
      <c r="N13" s="28" t="s">
        <v>218</v>
      </c>
      <c r="O13" s="29">
        <v>0</v>
      </c>
      <c r="P13" s="29">
        <v>5500</v>
      </c>
    </row>
    <row r="14" spans="1:16" x14ac:dyDescent="0.15">
      <c r="M14" s="28" t="s">
        <v>250</v>
      </c>
      <c r="N14" s="28" t="s">
        <v>215</v>
      </c>
      <c r="O14" s="29">
        <v>3400</v>
      </c>
      <c r="P14" s="29">
        <v>9400</v>
      </c>
    </row>
    <row r="15" spans="1:16" x14ac:dyDescent="0.15">
      <c r="M15" s="28" t="s">
        <v>133</v>
      </c>
      <c r="N15" s="31" t="s">
        <v>27</v>
      </c>
      <c r="O15" s="29">
        <v>15400</v>
      </c>
      <c r="P15" s="29">
        <v>37400</v>
      </c>
    </row>
    <row r="16" spans="1:16" x14ac:dyDescent="0.15">
      <c r="M16" s="28" t="s">
        <v>133</v>
      </c>
      <c r="N16" s="28" t="s">
        <v>216</v>
      </c>
      <c r="O16" s="29">
        <v>0</v>
      </c>
      <c r="P16" s="29">
        <v>17410</v>
      </c>
    </row>
    <row r="17" spans="13:16" x14ac:dyDescent="0.15">
      <c r="M17" s="28" t="s">
        <v>133</v>
      </c>
      <c r="N17" s="28" t="s">
        <v>195</v>
      </c>
      <c r="O17" s="29">
        <v>2410</v>
      </c>
      <c r="P17" s="29">
        <v>17410</v>
      </c>
    </row>
    <row r="18" spans="13:16" x14ac:dyDescent="0.15">
      <c r="M18" s="28" t="s">
        <v>133</v>
      </c>
      <c r="N18" s="28" t="s">
        <v>218</v>
      </c>
      <c r="O18" s="29">
        <v>500</v>
      </c>
      <c r="P18" s="29">
        <v>5500</v>
      </c>
    </row>
    <row r="19" spans="13:16" x14ac:dyDescent="0.15">
      <c r="M19" s="28" t="s">
        <v>133</v>
      </c>
      <c r="N19" s="28" t="s">
        <v>197</v>
      </c>
      <c r="O19" s="29">
        <v>4400</v>
      </c>
      <c r="P19" s="29">
        <v>9400</v>
      </c>
    </row>
    <row r="20" spans="13:16" x14ac:dyDescent="0.15">
      <c r="M20" s="28" t="s">
        <v>133</v>
      </c>
      <c r="N20" s="28" t="s">
        <v>219</v>
      </c>
      <c r="O20" s="29">
        <v>500</v>
      </c>
      <c r="P20" s="29">
        <v>5500</v>
      </c>
    </row>
    <row r="21" spans="13:16" x14ac:dyDescent="0.15">
      <c r="M21" s="28" t="s">
        <v>133</v>
      </c>
      <c r="N21" s="28" t="s">
        <v>198</v>
      </c>
      <c r="O21" s="29">
        <v>4400</v>
      </c>
      <c r="P21" s="29">
        <v>9400</v>
      </c>
    </row>
    <row r="22" spans="13:16" x14ac:dyDescent="0.15">
      <c r="M22" s="28" t="s">
        <v>241</v>
      </c>
      <c r="N22" s="28" t="s">
        <v>27</v>
      </c>
      <c r="O22" s="29">
        <v>14300</v>
      </c>
      <c r="P22" s="29">
        <v>37400</v>
      </c>
    </row>
    <row r="23" spans="13:16" x14ac:dyDescent="0.15">
      <c r="M23" s="28" t="s">
        <v>241</v>
      </c>
      <c r="N23" s="31" t="s">
        <v>28</v>
      </c>
      <c r="O23" s="29">
        <v>15400</v>
      </c>
      <c r="P23" s="29">
        <v>52800</v>
      </c>
    </row>
    <row r="24" spans="13:16" x14ac:dyDescent="0.15">
      <c r="M24" s="28" t="s">
        <v>241</v>
      </c>
      <c r="N24" s="28" t="s">
        <v>29</v>
      </c>
      <c r="O24" s="29">
        <v>15400</v>
      </c>
      <c r="P24" s="29">
        <v>52800</v>
      </c>
    </row>
    <row r="25" spans="13:16" x14ac:dyDescent="0.15">
      <c r="M25" s="28" t="s">
        <v>134</v>
      </c>
      <c r="N25" s="31" t="s">
        <v>27</v>
      </c>
      <c r="O25" s="29">
        <v>11229</v>
      </c>
      <c r="P25" s="29">
        <v>37400</v>
      </c>
    </row>
    <row r="26" spans="13:16" x14ac:dyDescent="0.15">
      <c r="M26" s="28" t="s">
        <v>134</v>
      </c>
      <c r="N26" s="28" t="s">
        <v>127</v>
      </c>
      <c r="O26" s="29">
        <v>5222</v>
      </c>
      <c r="P26" s="29">
        <v>17406</v>
      </c>
    </row>
    <row r="27" spans="13:16" x14ac:dyDescent="0.15">
      <c r="M27" s="28" t="s">
        <v>135</v>
      </c>
      <c r="N27" s="31" t="s">
        <v>27</v>
      </c>
      <c r="O27" s="29">
        <v>0</v>
      </c>
      <c r="P27" s="29">
        <v>37400</v>
      </c>
    </row>
    <row r="28" spans="13:16" x14ac:dyDescent="0.15">
      <c r="M28" s="28" t="s">
        <v>249</v>
      </c>
      <c r="N28" s="31" t="s">
        <v>251</v>
      </c>
      <c r="O28" s="29">
        <v>13600</v>
      </c>
      <c r="P28" s="29">
        <v>37400</v>
      </c>
    </row>
    <row r="29" spans="13:16" x14ac:dyDescent="0.15">
      <c r="M29" s="28" t="s">
        <v>249</v>
      </c>
      <c r="N29" s="31" t="s">
        <v>28</v>
      </c>
      <c r="O29" s="29">
        <v>29000</v>
      </c>
      <c r="P29" s="29">
        <v>52800</v>
      </c>
    </row>
    <row r="30" spans="13:16" x14ac:dyDescent="0.15">
      <c r="M30" s="28" t="s">
        <v>249</v>
      </c>
      <c r="N30" s="28" t="s">
        <v>29</v>
      </c>
      <c r="O30" s="29">
        <v>29000</v>
      </c>
      <c r="P30" s="29">
        <v>52800</v>
      </c>
    </row>
    <row r="31" spans="13:16" x14ac:dyDescent="0.15">
      <c r="M31" s="28" t="s">
        <v>275</v>
      </c>
      <c r="N31" s="28" t="s">
        <v>27</v>
      </c>
      <c r="O31" s="29">
        <v>37400</v>
      </c>
      <c r="P31" s="29">
        <v>37400</v>
      </c>
    </row>
    <row r="32" spans="13:16" x14ac:dyDescent="0.15">
      <c r="M32" s="28" t="s">
        <v>275</v>
      </c>
      <c r="N32" s="31" t="s">
        <v>28</v>
      </c>
      <c r="O32" s="29">
        <v>52800</v>
      </c>
      <c r="P32" s="29">
        <v>52800</v>
      </c>
    </row>
    <row r="33" spans="13:16" x14ac:dyDescent="0.15">
      <c r="M33" s="28" t="s">
        <v>275</v>
      </c>
      <c r="N33" s="28" t="s">
        <v>29</v>
      </c>
      <c r="O33" s="29">
        <v>52800</v>
      </c>
      <c r="P33" s="29">
        <v>52800</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0" workbookViewId="0">
      <selection activeCell="E23" sqref="E23"/>
    </sheetView>
  </sheetViews>
  <sheetFormatPr defaultRowHeight="18.75" x14ac:dyDescent="0.15"/>
  <cols>
    <col min="1" max="1" width="13" style="42" bestFit="1" customWidth="1"/>
    <col min="2" max="2" width="11.625" style="42" bestFit="1" customWidth="1"/>
    <col min="3" max="16384" width="9" style="42"/>
  </cols>
  <sheetData>
    <row r="1" spans="1:2" x14ac:dyDescent="0.15">
      <c r="A1" s="42" t="s">
        <v>223</v>
      </c>
    </row>
    <row r="2" spans="1:2" x14ac:dyDescent="0.15">
      <c r="A2" s="44" t="s">
        <v>224</v>
      </c>
      <c r="B2" s="45">
        <v>45776</v>
      </c>
    </row>
    <row r="3" spans="1:2" x14ac:dyDescent="0.15">
      <c r="A3" s="44" t="s">
        <v>225</v>
      </c>
      <c r="B3" s="45">
        <v>45780</v>
      </c>
    </row>
    <row r="4" spans="1:2" x14ac:dyDescent="0.15">
      <c r="A4" s="44" t="s">
        <v>226</v>
      </c>
      <c r="B4" s="45">
        <v>45781</v>
      </c>
    </row>
    <row r="5" spans="1:2" x14ac:dyDescent="0.15">
      <c r="A5" s="44" t="s">
        <v>227</v>
      </c>
      <c r="B5" s="45">
        <v>45782</v>
      </c>
    </row>
    <row r="6" spans="1:2" x14ac:dyDescent="0.15">
      <c r="A6" s="44" t="s">
        <v>238</v>
      </c>
      <c r="B6" s="45">
        <v>45783</v>
      </c>
    </row>
    <row r="7" spans="1:2" x14ac:dyDescent="0.15">
      <c r="A7" s="44" t="s">
        <v>228</v>
      </c>
      <c r="B7" s="45">
        <v>45859</v>
      </c>
    </row>
    <row r="8" spans="1:2" x14ac:dyDescent="0.15">
      <c r="A8" s="44" t="s">
        <v>229</v>
      </c>
      <c r="B8" s="80">
        <v>45880</v>
      </c>
    </row>
    <row r="9" spans="1:2" x14ac:dyDescent="0.15">
      <c r="A9" s="44" t="s">
        <v>230</v>
      </c>
      <c r="B9" s="45">
        <v>45915</v>
      </c>
    </row>
    <row r="10" spans="1:2" x14ac:dyDescent="0.15">
      <c r="A10" s="44" t="s">
        <v>231</v>
      </c>
      <c r="B10" s="45">
        <v>45923</v>
      </c>
    </row>
    <row r="11" spans="1:2" x14ac:dyDescent="0.15">
      <c r="A11" s="44" t="s">
        <v>232</v>
      </c>
      <c r="B11" s="45">
        <v>45943</v>
      </c>
    </row>
    <row r="12" spans="1:2" x14ac:dyDescent="0.15">
      <c r="A12" s="44" t="s">
        <v>233</v>
      </c>
      <c r="B12" s="45">
        <v>45964</v>
      </c>
    </row>
    <row r="13" spans="1:2" x14ac:dyDescent="0.15">
      <c r="A13" s="44" t="s">
        <v>234</v>
      </c>
      <c r="B13" s="45">
        <v>45984</v>
      </c>
    </row>
    <row r="14" spans="1:2" x14ac:dyDescent="0.15">
      <c r="A14" s="44" t="s">
        <v>238</v>
      </c>
      <c r="B14" s="45">
        <v>45985</v>
      </c>
    </row>
    <row r="15" spans="1:2" x14ac:dyDescent="0.15">
      <c r="A15" s="44" t="s">
        <v>296</v>
      </c>
      <c r="B15" s="45">
        <v>46020</v>
      </c>
    </row>
    <row r="16" spans="1:2" x14ac:dyDescent="0.15">
      <c r="A16" s="44" t="s">
        <v>296</v>
      </c>
      <c r="B16" s="45">
        <v>46021</v>
      </c>
    </row>
    <row r="17" spans="1:2" x14ac:dyDescent="0.15">
      <c r="A17" s="44" t="s">
        <v>296</v>
      </c>
      <c r="B17" s="45">
        <v>46022</v>
      </c>
    </row>
    <row r="18" spans="1:2" x14ac:dyDescent="0.15">
      <c r="A18" s="44" t="s">
        <v>235</v>
      </c>
      <c r="B18" s="45">
        <v>46023</v>
      </c>
    </row>
    <row r="19" spans="1:2" x14ac:dyDescent="0.15">
      <c r="A19" s="44" t="s">
        <v>296</v>
      </c>
      <c r="B19" s="45">
        <v>46024</v>
      </c>
    </row>
    <row r="20" spans="1:2" x14ac:dyDescent="0.15">
      <c r="A20" s="44" t="s">
        <v>236</v>
      </c>
      <c r="B20" s="45">
        <v>46034</v>
      </c>
    </row>
    <row r="21" spans="1:2" x14ac:dyDescent="0.15">
      <c r="A21" s="44" t="s">
        <v>237</v>
      </c>
      <c r="B21" s="45">
        <v>46064</v>
      </c>
    </row>
    <row r="22" spans="1:2" x14ac:dyDescent="0.15">
      <c r="A22" s="44" t="s">
        <v>239</v>
      </c>
      <c r="B22" s="45">
        <v>46076</v>
      </c>
    </row>
    <row r="23" spans="1:2" x14ac:dyDescent="0.15">
      <c r="A23" s="44" t="s">
        <v>240</v>
      </c>
      <c r="B23" s="45">
        <v>46101</v>
      </c>
    </row>
    <row r="24" spans="1:2" x14ac:dyDescent="0.15">
      <c r="A24" s="44"/>
      <c r="B24" s="45"/>
    </row>
    <row r="25" spans="1:2" x14ac:dyDescent="0.15">
      <c r="A25" s="44"/>
      <c r="B25" s="45"/>
    </row>
    <row r="26" spans="1:2" x14ac:dyDescent="0.15">
      <c r="A26" s="44"/>
      <c r="B26" s="45"/>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I49"/>
  <sheetViews>
    <sheetView showGridLines="0" tabSelected="1" zoomScaleNormal="100" workbookViewId="0">
      <pane xSplit="9" ySplit="2" topLeftCell="J21" activePane="bottomRight" state="frozen"/>
      <selection pane="topRight" activeCell="J1" sqref="J1"/>
      <selection pane="bottomLeft" activeCell="A3" sqref="A3"/>
      <selection pane="bottomRight" activeCell="R32" sqref="R32"/>
    </sheetView>
  </sheetViews>
  <sheetFormatPr defaultRowHeight="18.75" x14ac:dyDescent="0.15"/>
  <cols>
    <col min="1" max="1" width="4.625" style="6" customWidth="1"/>
    <col min="2" max="2" width="3.625" style="6" customWidth="1"/>
    <col min="3" max="3" width="2.75" style="6" customWidth="1"/>
    <col min="4" max="4" width="7.875" style="6" customWidth="1"/>
    <col min="5" max="6" width="3.125" style="6" customWidth="1"/>
    <col min="7" max="7" width="3.625" style="6" customWidth="1"/>
    <col min="8" max="8" width="4.625" style="6" customWidth="1"/>
    <col min="9" max="9" width="5.125" style="6" customWidth="1"/>
    <col min="10" max="10" width="2.625" style="6" customWidth="1"/>
    <col min="11" max="11" width="4.125" style="6" customWidth="1"/>
    <col min="12" max="12" width="5.125" style="6" customWidth="1"/>
    <col min="13" max="13" width="5.625" style="6" customWidth="1"/>
    <col min="14" max="14" width="4.625" style="6" customWidth="1"/>
    <col min="15" max="15" width="2.625" style="6" customWidth="1"/>
    <col min="16" max="16" width="4.125" style="6" customWidth="1"/>
    <col min="17" max="17" width="4.625" style="6" customWidth="1"/>
    <col min="18" max="18" width="5.625" style="6" customWidth="1"/>
    <col min="19" max="19" width="4.625" style="6" customWidth="1"/>
    <col min="20" max="20" width="2.625" style="6" customWidth="1"/>
    <col min="21" max="21" width="4.125" style="6" customWidth="1"/>
    <col min="22" max="22" width="4.625" style="6" customWidth="1"/>
    <col min="23" max="23" width="5.625" style="6" customWidth="1"/>
    <col min="24" max="24" width="4.625" style="6" customWidth="1"/>
    <col min="25" max="27" width="5.875" style="6" hidden="1" customWidth="1"/>
    <col min="28" max="28" width="25.25" style="6" hidden="1" customWidth="1"/>
    <col min="29" max="31" width="9" style="6" hidden="1" customWidth="1"/>
    <col min="32" max="33" width="9" style="6" customWidth="1"/>
    <col min="34" max="40" width="9" style="6"/>
    <col min="41" max="41" width="31.75" style="6" bestFit="1" customWidth="1"/>
    <col min="42" max="16384" width="9" style="6"/>
  </cols>
  <sheetData>
    <row r="1" spans="1:33" ht="19.5" thickBot="1" x14ac:dyDescent="0.2">
      <c r="A1" s="270" t="s">
        <v>300</v>
      </c>
      <c r="B1" s="270"/>
      <c r="C1" s="270"/>
      <c r="D1" s="270"/>
      <c r="E1" s="270"/>
      <c r="F1" s="270"/>
      <c r="G1" s="270"/>
      <c r="H1" s="270"/>
      <c r="I1" s="270"/>
      <c r="J1" s="270"/>
      <c r="K1" s="270"/>
      <c r="L1" s="270"/>
      <c r="M1" s="270"/>
      <c r="N1" s="270"/>
      <c r="O1" s="270"/>
      <c r="P1" s="270"/>
      <c r="Q1" s="270"/>
      <c r="R1" s="270"/>
      <c r="S1" s="270"/>
      <c r="T1" s="270"/>
      <c r="U1" s="270"/>
      <c r="V1" s="270"/>
      <c r="W1" s="270"/>
      <c r="X1" s="270"/>
      <c r="Y1" s="6" t="b">
        <f>IF(A1="　令和３年度　佐賀市立富士大和温泉病院人間ドック決定通知書",1)</f>
        <v>0</v>
      </c>
    </row>
    <row r="2" spans="1:33" ht="23.1" customHeight="1" thickBot="1" x14ac:dyDescent="0.2">
      <c r="A2" s="212" t="s">
        <v>15</v>
      </c>
      <c r="B2" s="213"/>
      <c r="C2" s="213"/>
      <c r="D2" s="214"/>
      <c r="E2" s="271" t="s">
        <v>3</v>
      </c>
      <c r="F2" s="271"/>
      <c r="G2" s="271"/>
      <c r="H2" s="271"/>
      <c r="I2" s="271"/>
      <c r="J2" s="272" t="s">
        <v>16</v>
      </c>
      <c r="K2" s="272"/>
      <c r="L2" s="272"/>
      <c r="M2" s="272"/>
      <c r="N2" s="272"/>
      <c r="O2" s="272" t="s">
        <v>17</v>
      </c>
      <c r="P2" s="272"/>
      <c r="Q2" s="272"/>
      <c r="R2" s="272"/>
      <c r="S2" s="272"/>
      <c r="T2" s="272" t="s">
        <v>18</v>
      </c>
      <c r="U2" s="272"/>
      <c r="V2" s="272"/>
      <c r="W2" s="272"/>
      <c r="X2" s="273"/>
    </row>
    <row r="3" spans="1:33" s="32" customFormat="1" ht="17.25" customHeight="1" x14ac:dyDescent="0.15">
      <c r="A3" s="282" t="s">
        <v>199</v>
      </c>
      <c r="B3" s="283"/>
      <c r="C3" s="283"/>
      <c r="D3" s="284"/>
      <c r="E3" s="285">
        <v>410019</v>
      </c>
      <c r="F3" s="286"/>
      <c r="G3" s="286"/>
      <c r="H3" s="286"/>
      <c r="I3" s="287"/>
      <c r="J3" s="288"/>
      <c r="K3" s="289"/>
      <c r="L3" s="289"/>
      <c r="M3" s="289"/>
      <c r="N3" s="290"/>
      <c r="O3" s="288"/>
      <c r="P3" s="289"/>
      <c r="Q3" s="289"/>
      <c r="R3" s="289"/>
      <c r="S3" s="290"/>
      <c r="T3" s="288"/>
      <c r="U3" s="289"/>
      <c r="V3" s="289"/>
      <c r="W3" s="289"/>
      <c r="X3" s="291"/>
      <c r="Y3" s="41">
        <f>IF(J3="",0,1)</f>
        <v>0</v>
      </c>
      <c r="Z3" s="41">
        <f t="shared" ref="Z3" si="0">IF(O3="",0,1)</f>
        <v>0</v>
      </c>
      <c r="AA3" s="41">
        <f t="shared" ref="AA3" si="1">IF(T3="",0,1)</f>
        <v>0</v>
      </c>
    </row>
    <row r="4" spans="1:33" ht="17.25" customHeight="1" x14ac:dyDescent="0.15">
      <c r="A4" s="259" t="s">
        <v>141</v>
      </c>
      <c r="B4" s="260"/>
      <c r="C4" s="260"/>
      <c r="D4" s="261"/>
      <c r="E4" s="292" t="s">
        <v>132</v>
      </c>
      <c r="F4" s="293"/>
      <c r="G4" s="293"/>
      <c r="H4" s="293"/>
      <c r="I4" s="294"/>
      <c r="J4" s="236"/>
      <c r="K4" s="236"/>
      <c r="L4" s="236"/>
      <c r="M4" s="236"/>
      <c r="N4" s="236"/>
      <c r="O4" s="236"/>
      <c r="P4" s="236"/>
      <c r="Q4" s="236"/>
      <c r="R4" s="236"/>
      <c r="S4" s="236"/>
      <c r="T4" s="236"/>
      <c r="U4" s="236"/>
      <c r="V4" s="236"/>
      <c r="W4" s="236"/>
      <c r="X4" s="237"/>
      <c r="Y4" s="6">
        <f>IF(J4="",0,1)</f>
        <v>0</v>
      </c>
      <c r="Z4" s="6">
        <f t="shared" ref="Z4" si="2">IF(O4="",0,1)</f>
        <v>0</v>
      </c>
      <c r="AA4" s="6">
        <f t="shared" ref="AA4" si="3">IF(T4="",0,1)</f>
        <v>0</v>
      </c>
    </row>
    <row r="5" spans="1:33" s="48" customFormat="1" ht="17.25" customHeight="1" x14ac:dyDescent="0.15">
      <c r="A5" s="243"/>
      <c r="B5" s="244"/>
      <c r="C5" s="244"/>
      <c r="D5" s="245"/>
      <c r="E5" s="266" t="s">
        <v>276</v>
      </c>
      <c r="F5" s="267"/>
      <c r="G5" s="267"/>
      <c r="H5" s="267"/>
      <c r="I5" s="268"/>
      <c r="J5" s="262"/>
      <c r="K5" s="263"/>
      <c r="L5" s="263"/>
      <c r="M5" s="263"/>
      <c r="N5" s="264"/>
      <c r="O5" s="262"/>
      <c r="P5" s="263"/>
      <c r="Q5" s="263"/>
      <c r="R5" s="263"/>
      <c r="S5" s="264"/>
      <c r="T5" s="262"/>
      <c r="U5" s="263"/>
      <c r="V5" s="263"/>
      <c r="W5" s="263"/>
      <c r="X5" s="265"/>
    </row>
    <row r="6" spans="1:33" ht="17.25" customHeight="1" x14ac:dyDescent="0.15">
      <c r="A6" s="251" t="s">
        <v>142</v>
      </c>
      <c r="B6" s="252"/>
      <c r="C6" s="252"/>
      <c r="D6" s="253"/>
      <c r="E6" s="254" t="s">
        <v>139</v>
      </c>
      <c r="F6" s="255"/>
      <c r="G6" s="255"/>
      <c r="H6" s="255"/>
      <c r="I6" s="256"/>
      <c r="J6" s="241"/>
      <c r="K6" s="241"/>
      <c r="L6" s="241"/>
      <c r="M6" s="241"/>
      <c r="N6" s="241"/>
      <c r="O6" s="241"/>
      <c r="P6" s="241"/>
      <c r="Q6" s="241"/>
      <c r="R6" s="241"/>
      <c r="S6" s="241"/>
      <c r="T6" s="241"/>
      <c r="U6" s="241"/>
      <c r="V6" s="241"/>
      <c r="W6" s="241"/>
      <c r="X6" s="242"/>
      <c r="Y6" s="41">
        <f>IF(J6="",0,1)</f>
        <v>0</v>
      </c>
      <c r="Z6" s="41">
        <f t="shared" ref="Z6" si="4">IF(O6="",0,1)</f>
        <v>0</v>
      </c>
      <c r="AA6" s="41">
        <f t="shared" ref="AA6" si="5">IF(T6="",0,1)</f>
        <v>0</v>
      </c>
    </row>
    <row r="7" spans="1:33" ht="18" customHeight="1" x14ac:dyDescent="0.15">
      <c r="A7" s="274" t="s">
        <v>194</v>
      </c>
      <c r="B7" s="275"/>
      <c r="C7" s="275"/>
      <c r="D7" s="275"/>
      <c r="E7" s="276" t="s">
        <v>214</v>
      </c>
      <c r="F7" s="276"/>
      <c r="G7" s="276"/>
      <c r="H7" s="276"/>
      <c r="I7" s="276"/>
      <c r="J7" s="241"/>
      <c r="K7" s="241"/>
      <c r="L7" s="241"/>
      <c r="M7" s="241"/>
      <c r="N7" s="241"/>
      <c r="O7" s="241"/>
      <c r="P7" s="241"/>
      <c r="Q7" s="241"/>
      <c r="R7" s="241"/>
      <c r="S7" s="241"/>
      <c r="T7" s="241"/>
      <c r="U7" s="241"/>
      <c r="V7" s="241"/>
      <c r="W7" s="241"/>
      <c r="X7" s="242"/>
      <c r="Y7" s="6">
        <f t="shared" ref="Y7:Y17" si="6">IF(J7="",0,1)</f>
        <v>0</v>
      </c>
      <c r="Z7" s="6">
        <f>IF(O7="",0,1)</f>
        <v>0</v>
      </c>
      <c r="AA7" s="6">
        <f>IF(T7="",0,1)</f>
        <v>0</v>
      </c>
    </row>
    <row r="8" spans="1:33" ht="14.25" customHeight="1" x14ac:dyDescent="0.15">
      <c r="A8" s="277" t="s">
        <v>143</v>
      </c>
      <c r="B8" s="278"/>
      <c r="C8" s="278"/>
      <c r="D8" s="279"/>
      <c r="E8" s="280" t="s">
        <v>144</v>
      </c>
      <c r="F8" s="280"/>
      <c r="G8" s="280"/>
      <c r="H8" s="280"/>
      <c r="I8" s="280"/>
      <c r="J8" s="281"/>
      <c r="K8" s="257"/>
      <c r="L8" s="257"/>
      <c r="M8" s="257"/>
      <c r="N8" s="257"/>
      <c r="O8" s="257"/>
      <c r="P8" s="257"/>
      <c r="Q8" s="257"/>
      <c r="R8" s="257"/>
      <c r="S8" s="257"/>
      <c r="T8" s="257"/>
      <c r="U8" s="257"/>
      <c r="V8" s="257"/>
      <c r="W8" s="257"/>
      <c r="X8" s="258"/>
      <c r="Y8" s="6">
        <f t="shared" si="6"/>
        <v>0</v>
      </c>
      <c r="Z8" s="6">
        <f t="shared" ref="Z8:Z17" si="7">IF(O8="",0,1)</f>
        <v>0</v>
      </c>
      <c r="AA8" s="6">
        <f t="shared" ref="AA8:AA16" si="8">IF(T8="",0,1)</f>
        <v>0</v>
      </c>
    </row>
    <row r="9" spans="1:33" ht="23.1" customHeight="1" x14ac:dyDescent="0.15">
      <c r="A9" s="243" t="s">
        <v>145</v>
      </c>
      <c r="B9" s="244"/>
      <c r="C9" s="244"/>
      <c r="D9" s="245"/>
      <c r="E9" s="246" t="s">
        <v>21</v>
      </c>
      <c r="F9" s="247"/>
      <c r="G9" s="247"/>
      <c r="H9" s="247"/>
      <c r="I9" s="248"/>
      <c r="J9" s="249"/>
      <c r="K9" s="249"/>
      <c r="L9" s="249"/>
      <c r="M9" s="249"/>
      <c r="N9" s="249"/>
      <c r="O9" s="249"/>
      <c r="P9" s="249"/>
      <c r="Q9" s="249"/>
      <c r="R9" s="249"/>
      <c r="S9" s="249"/>
      <c r="T9" s="249"/>
      <c r="U9" s="249"/>
      <c r="V9" s="249"/>
      <c r="W9" s="249"/>
      <c r="X9" s="250"/>
      <c r="Y9" s="6">
        <f t="shared" si="6"/>
        <v>0</v>
      </c>
      <c r="Z9" s="6">
        <f t="shared" si="7"/>
        <v>0</v>
      </c>
      <c r="AA9" s="6">
        <f t="shared" si="8"/>
        <v>0</v>
      </c>
    </row>
    <row r="10" spans="1:33" ht="16.5" customHeight="1" x14ac:dyDescent="0.15">
      <c r="A10" s="228" t="s">
        <v>9</v>
      </c>
      <c r="B10" s="229"/>
      <c r="C10" s="229"/>
      <c r="D10" s="229"/>
      <c r="E10" s="230" t="s">
        <v>1</v>
      </c>
      <c r="F10" s="230"/>
      <c r="G10" s="230"/>
      <c r="H10" s="230"/>
      <c r="I10" s="230"/>
      <c r="J10" s="241"/>
      <c r="K10" s="241"/>
      <c r="L10" s="241"/>
      <c r="M10" s="241"/>
      <c r="N10" s="241"/>
      <c r="O10" s="241"/>
      <c r="P10" s="241"/>
      <c r="Q10" s="241"/>
      <c r="R10" s="241"/>
      <c r="S10" s="241"/>
      <c r="T10" s="241"/>
      <c r="U10" s="241"/>
      <c r="V10" s="241"/>
      <c r="W10" s="241"/>
      <c r="X10" s="242"/>
      <c r="Y10" s="6">
        <f t="shared" si="6"/>
        <v>0</v>
      </c>
      <c r="Z10" s="6">
        <f t="shared" si="7"/>
        <v>0</v>
      </c>
      <c r="AA10" s="6">
        <f t="shared" si="8"/>
        <v>0</v>
      </c>
    </row>
    <row r="11" spans="1:33" ht="18" customHeight="1" x14ac:dyDescent="0.15">
      <c r="A11" s="228" t="s">
        <v>146</v>
      </c>
      <c r="B11" s="229"/>
      <c r="C11" s="229"/>
      <c r="D11" s="229"/>
      <c r="E11" s="238">
        <v>23743</v>
      </c>
      <c r="F11" s="230"/>
      <c r="G11" s="230"/>
      <c r="H11" s="230"/>
      <c r="I11" s="230"/>
      <c r="J11" s="239"/>
      <c r="K11" s="239"/>
      <c r="L11" s="239"/>
      <c r="M11" s="239"/>
      <c r="N11" s="239"/>
      <c r="O11" s="239"/>
      <c r="P11" s="239"/>
      <c r="Q11" s="239"/>
      <c r="R11" s="239"/>
      <c r="S11" s="239"/>
      <c r="T11" s="239"/>
      <c r="U11" s="239"/>
      <c r="V11" s="239"/>
      <c r="W11" s="239"/>
      <c r="X11" s="240"/>
      <c r="Y11" s="6">
        <f t="shared" si="6"/>
        <v>0</v>
      </c>
      <c r="Z11" s="6">
        <f t="shared" si="7"/>
        <v>0</v>
      </c>
      <c r="AA11" s="6">
        <f t="shared" si="8"/>
        <v>0</v>
      </c>
    </row>
    <row r="12" spans="1:33" ht="18" customHeight="1" x14ac:dyDescent="0.15">
      <c r="A12" s="228" t="s">
        <v>10</v>
      </c>
      <c r="B12" s="229"/>
      <c r="C12" s="229"/>
      <c r="D12" s="229"/>
      <c r="E12" s="230" t="s">
        <v>11</v>
      </c>
      <c r="F12" s="230"/>
      <c r="G12" s="230"/>
      <c r="H12" s="230"/>
      <c r="I12" s="230"/>
      <c r="J12" s="241"/>
      <c r="K12" s="241"/>
      <c r="L12" s="241"/>
      <c r="M12" s="241"/>
      <c r="N12" s="241"/>
      <c r="O12" s="241"/>
      <c r="P12" s="241"/>
      <c r="Q12" s="241"/>
      <c r="R12" s="241"/>
      <c r="S12" s="241"/>
      <c r="T12" s="241"/>
      <c r="U12" s="241"/>
      <c r="V12" s="241"/>
      <c r="W12" s="241"/>
      <c r="X12" s="242"/>
      <c r="Y12" s="6">
        <f t="shared" si="6"/>
        <v>0</v>
      </c>
      <c r="Z12" s="6">
        <f t="shared" si="7"/>
        <v>0</v>
      </c>
      <c r="AA12" s="6">
        <f t="shared" si="8"/>
        <v>0</v>
      </c>
    </row>
    <row r="13" spans="1:33" ht="36.75" customHeight="1" x14ac:dyDescent="0.15">
      <c r="A13" s="228" t="s">
        <v>147</v>
      </c>
      <c r="B13" s="229"/>
      <c r="C13" s="229"/>
      <c r="D13" s="229"/>
      <c r="E13" s="230" t="s">
        <v>2</v>
      </c>
      <c r="F13" s="230"/>
      <c r="G13" s="230"/>
      <c r="H13" s="230"/>
      <c r="I13" s="230"/>
      <c r="J13" s="231"/>
      <c r="K13" s="231"/>
      <c r="L13" s="231"/>
      <c r="M13" s="231"/>
      <c r="N13" s="231"/>
      <c r="O13" s="231"/>
      <c r="P13" s="231"/>
      <c r="Q13" s="231"/>
      <c r="R13" s="231"/>
      <c r="S13" s="231"/>
      <c r="T13" s="231"/>
      <c r="U13" s="231"/>
      <c r="V13" s="231"/>
      <c r="W13" s="231"/>
      <c r="X13" s="232"/>
      <c r="Y13" s="6">
        <f t="shared" si="6"/>
        <v>0</v>
      </c>
      <c r="Z13" s="6">
        <f t="shared" si="7"/>
        <v>0</v>
      </c>
      <c r="AA13" s="6">
        <f t="shared" si="8"/>
        <v>0</v>
      </c>
    </row>
    <row r="14" spans="1:33" ht="18" customHeight="1" thickBot="1" x14ac:dyDescent="0.2">
      <c r="A14" s="233" t="s">
        <v>160</v>
      </c>
      <c r="B14" s="234"/>
      <c r="C14" s="234"/>
      <c r="D14" s="234"/>
      <c r="E14" s="235" t="s">
        <v>12</v>
      </c>
      <c r="F14" s="235"/>
      <c r="G14" s="235"/>
      <c r="H14" s="235"/>
      <c r="I14" s="235"/>
      <c r="J14" s="236"/>
      <c r="K14" s="236"/>
      <c r="L14" s="236"/>
      <c r="M14" s="236"/>
      <c r="N14" s="236"/>
      <c r="O14" s="236"/>
      <c r="P14" s="236"/>
      <c r="Q14" s="236"/>
      <c r="R14" s="236"/>
      <c r="S14" s="236"/>
      <c r="T14" s="236"/>
      <c r="U14" s="236"/>
      <c r="V14" s="236"/>
      <c r="W14" s="236"/>
      <c r="X14" s="237"/>
      <c r="Y14" s="6">
        <f t="shared" si="6"/>
        <v>0</v>
      </c>
      <c r="Z14" s="6">
        <f t="shared" si="7"/>
        <v>0</v>
      </c>
      <c r="AA14" s="6">
        <f t="shared" si="8"/>
        <v>0</v>
      </c>
      <c r="AF14" s="8" t="str">
        <f>IF(OR(AND(J16="宿泊",J17="胃透視",J22="○"),OR(AND(J16="日帰り２日",J17="胃透視",J22="○"))),"受診者１…宿泊または日帰り２日コースで大腸内視鏡を選択した場合は「胃透視」選択できません。","")</f>
        <v/>
      </c>
      <c r="AG14" s="8"/>
    </row>
    <row r="15" spans="1:33" ht="18" customHeight="1" thickBot="1" x14ac:dyDescent="0.2">
      <c r="A15" s="218" t="s">
        <v>148</v>
      </c>
      <c r="B15" s="219"/>
      <c r="C15" s="219"/>
      <c r="D15" s="220"/>
      <c r="E15" s="221" t="s">
        <v>161</v>
      </c>
      <c r="F15" s="222"/>
      <c r="G15" s="222"/>
      <c r="H15" s="222"/>
      <c r="I15" s="223"/>
      <c r="J15" s="224"/>
      <c r="K15" s="225"/>
      <c r="L15" s="225"/>
      <c r="M15" s="225"/>
      <c r="N15" s="226"/>
      <c r="O15" s="224"/>
      <c r="P15" s="225"/>
      <c r="Q15" s="225"/>
      <c r="R15" s="225"/>
      <c r="S15" s="226"/>
      <c r="T15" s="224"/>
      <c r="U15" s="225"/>
      <c r="V15" s="225"/>
      <c r="W15" s="225"/>
      <c r="X15" s="227"/>
      <c r="Y15" s="41">
        <f t="shared" ref="Y15" si="9">IF(J15="",0,1)</f>
        <v>0</v>
      </c>
      <c r="Z15" s="41">
        <f t="shared" ref="Z15" si="10">IF(O15="",0,1)</f>
        <v>0</v>
      </c>
      <c r="AA15" s="41">
        <f t="shared" ref="AA15" si="11">IF(T15="",0,1)</f>
        <v>0</v>
      </c>
      <c r="AF15" s="9" t="s">
        <v>149</v>
      </c>
      <c r="AG15" s="8"/>
    </row>
    <row r="16" spans="1:33" ht="23.1" customHeight="1" thickBot="1" x14ac:dyDescent="0.2">
      <c r="A16" s="212" t="s">
        <v>162</v>
      </c>
      <c r="B16" s="213"/>
      <c r="C16" s="213"/>
      <c r="D16" s="214"/>
      <c r="E16" s="215" t="s">
        <v>28</v>
      </c>
      <c r="F16" s="215"/>
      <c r="G16" s="215"/>
      <c r="H16" s="215"/>
      <c r="I16" s="215"/>
      <c r="J16" s="208"/>
      <c r="K16" s="209"/>
      <c r="L16" s="210"/>
      <c r="M16" s="206" t="str">
        <f>IF(J16="","",INDEX(Sheet2!$M$1:$P$33,SUMPRODUCT((Sheet2!$M$2:$M$33=J4)*(Sheet2!$N$2:$N$33=J16)*ROW(Sheet2!$M$2:$M$33)),MATCH(J6,Sheet2!$M$1:$P$1,0)))</f>
        <v/>
      </c>
      <c r="N16" s="207"/>
      <c r="O16" s="208"/>
      <c r="P16" s="209"/>
      <c r="Q16" s="210"/>
      <c r="R16" s="206" t="str">
        <f>IF(O16="","",INDEX(Sheet2!$M$1:$P$33,SUMPRODUCT((Sheet2!$M$2:$M$33=O4)*(Sheet2!$N$2:$N$33=O16)*ROW(Sheet2!$M$2:$M$33)),MATCH(O6,Sheet2!$M$1:$P$1,0)))</f>
        <v/>
      </c>
      <c r="S16" s="207"/>
      <c r="T16" s="208"/>
      <c r="U16" s="209"/>
      <c r="V16" s="210"/>
      <c r="W16" s="206" t="str">
        <f>IF(T16="","",INDEX(Sheet2!$M$1:$P$33,SUMPRODUCT((Sheet2!$M$2:$M$33=T4)*(Sheet2!$N$2:$N$33=T16)*ROW(Sheet2!$M$2:$M$33)),MATCH(T6,Sheet2!$M$1:$P$1,0)))</f>
        <v/>
      </c>
      <c r="X16" s="211"/>
      <c r="Y16" s="6">
        <f t="shared" si="6"/>
        <v>0</v>
      </c>
      <c r="Z16" s="6">
        <f t="shared" si="7"/>
        <v>0</v>
      </c>
      <c r="AA16" s="6">
        <f t="shared" si="8"/>
        <v>0</v>
      </c>
      <c r="AB16" s="10"/>
      <c r="AC16" s="10"/>
      <c r="AD16" s="10"/>
      <c r="AF16" s="11" t="str">
        <f>IF(J4="","",IF(J6="","",IF(AND(J4="市町村職員共済組合（任継）",J6="あり"),"受診者1・・・保険者からの補助はありません","")))</f>
        <v/>
      </c>
    </row>
    <row r="17" spans="1:33" ht="21" customHeight="1" thickBot="1" x14ac:dyDescent="0.2">
      <c r="A17" s="212" t="s">
        <v>181</v>
      </c>
      <c r="B17" s="213"/>
      <c r="C17" s="213"/>
      <c r="D17" s="214"/>
      <c r="E17" s="215" t="s">
        <v>179</v>
      </c>
      <c r="F17" s="215"/>
      <c r="G17" s="215"/>
      <c r="H17" s="215"/>
      <c r="I17" s="215"/>
      <c r="J17" s="216"/>
      <c r="K17" s="216"/>
      <c r="L17" s="216"/>
      <c r="M17" s="216"/>
      <c r="N17" s="216"/>
      <c r="O17" s="216"/>
      <c r="P17" s="216"/>
      <c r="Q17" s="216"/>
      <c r="R17" s="216"/>
      <c r="S17" s="216"/>
      <c r="T17" s="216"/>
      <c r="U17" s="216"/>
      <c r="V17" s="216"/>
      <c r="W17" s="216"/>
      <c r="X17" s="217"/>
      <c r="Y17" s="6">
        <f t="shared" si="6"/>
        <v>0</v>
      </c>
      <c r="Z17" s="6">
        <f t="shared" si="7"/>
        <v>0</v>
      </c>
      <c r="AA17" s="6">
        <f>IF(T17="",0,1)</f>
        <v>0</v>
      </c>
      <c r="AF17" s="11" t="str">
        <f>IF(O4="","",IF(O6="","",IF(AND(O4="市町村職員共済組合（任継）",O6="あり"),"受診者2・・・保険者からの補助はありません","")))</f>
        <v/>
      </c>
    </row>
    <row r="18" spans="1:33" ht="11.25" customHeight="1" x14ac:dyDescent="0.15">
      <c r="A18" s="199"/>
      <c r="B18" s="200"/>
      <c r="C18" s="200"/>
      <c r="D18" s="201"/>
      <c r="E18" s="202" t="s">
        <v>31</v>
      </c>
      <c r="F18" s="203"/>
      <c r="G18" s="204" t="s">
        <v>150</v>
      </c>
      <c r="H18" s="204"/>
      <c r="I18" s="205"/>
      <c r="J18" s="197" t="s">
        <v>31</v>
      </c>
      <c r="K18" s="195"/>
      <c r="L18" s="194" t="s">
        <v>32</v>
      </c>
      <c r="M18" s="195"/>
      <c r="N18" s="196"/>
      <c r="O18" s="197" t="s">
        <v>31</v>
      </c>
      <c r="P18" s="195"/>
      <c r="Q18" s="194" t="s">
        <v>32</v>
      </c>
      <c r="R18" s="195"/>
      <c r="S18" s="196"/>
      <c r="T18" s="197" t="s">
        <v>31</v>
      </c>
      <c r="U18" s="195"/>
      <c r="V18" s="194" t="s">
        <v>32</v>
      </c>
      <c r="W18" s="195"/>
      <c r="X18" s="198"/>
      <c r="AB18" s="7"/>
      <c r="AF18" s="11" t="str">
        <f>IF(T4="","",IF(T6="","",IF(AND(T4="市町村職員共済組合（任継）",T6="あり"),"受診者3・・・保険者からの補助はありません","")))</f>
        <v/>
      </c>
    </row>
    <row r="19" spans="1:33" ht="18" customHeight="1" x14ac:dyDescent="0.15">
      <c r="A19" s="165" t="s">
        <v>151</v>
      </c>
      <c r="B19" s="190" t="s">
        <v>0</v>
      </c>
      <c r="C19" s="190"/>
      <c r="D19" s="190"/>
      <c r="E19" s="91"/>
      <c r="F19" s="92"/>
      <c r="G19" s="93"/>
      <c r="H19" s="94"/>
      <c r="I19" s="95"/>
      <c r="J19" s="96"/>
      <c r="K19" s="97"/>
      <c r="L19" s="98" t="str">
        <f>IF(J19="","",IF(AND(J19="○",J$16="宿泊"),6600,IF(AND(J19="○",J$16="日帰り"),13200,IF(AND(J19="○",J$16="日帰り２日"),6600,0))))</f>
        <v/>
      </c>
      <c r="M19" s="99"/>
      <c r="N19" s="100"/>
      <c r="O19" s="96"/>
      <c r="P19" s="97"/>
      <c r="Q19" s="98" t="str">
        <f>IF(O19="","",IF(AND(O19="○",O$16="宿泊"),6600,IF(AND(O19="○",O$16="日帰り"),13200,IF(AND(O19="○",O$16="日帰り２日"),6600,0))))</f>
        <v/>
      </c>
      <c r="R19" s="99"/>
      <c r="S19" s="100"/>
      <c r="T19" s="96"/>
      <c r="U19" s="97"/>
      <c r="V19" s="98" t="str">
        <f>IF(T19="","",IF(AND(T19="○",T$16="宿泊"),6600,IF(AND(T19="○",T$16="日帰り"),13200,IF(AND(T19="○",T$16="日帰り２日"),6600,0))))</f>
        <v/>
      </c>
      <c r="W19" s="99"/>
      <c r="X19" s="101"/>
      <c r="Y19" s="12">
        <f>IF(L19="",0,L19)</f>
        <v>0</v>
      </c>
      <c r="Z19" s="7">
        <f>IF(Q19="",0,Q19)</f>
        <v>0</v>
      </c>
      <c r="AA19" s="7">
        <f>IF(V19="",0,V19)</f>
        <v>0</v>
      </c>
      <c r="AB19" s="7"/>
      <c r="AF19" s="8" t="str">
        <f>IF(AND(J19="○",J20="○"),"受診者１…頭部MRIと頭部CTの両方は選択不可です。いずれか１つを選択してください。","")</f>
        <v/>
      </c>
      <c r="AG19" s="13"/>
    </row>
    <row r="20" spans="1:33" ht="18" customHeight="1" x14ac:dyDescent="0.15">
      <c r="A20" s="165"/>
      <c r="B20" s="190" t="s">
        <v>22</v>
      </c>
      <c r="C20" s="190"/>
      <c r="D20" s="190"/>
      <c r="E20" s="91"/>
      <c r="F20" s="92"/>
      <c r="G20" s="93"/>
      <c r="H20" s="94"/>
      <c r="I20" s="95"/>
      <c r="J20" s="96"/>
      <c r="K20" s="97"/>
      <c r="L20" s="98" t="str">
        <f>IF(J20="","",IF(AND(J20="○",J$16="宿泊"),4080,IF(AND(J20="○",J$16="日帰り"),6600,IF(AND(J20="○",J$16="日帰り２日"),4080,0))))</f>
        <v/>
      </c>
      <c r="M20" s="99"/>
      <c r="N20" s="100"/>
      <c r="O20" s="96"/>
      <c r="P20" s="97"/>
      <c r="Q20" s="98" t="str">
        <f>IF(O20="","",IF(AND(O20="○",O$16="宿泊"),4080,IF(AND(O20="○",O$16="日帰り"),6600,IF(AND(O20="○",O$16="日帰り２日"),4080,0))))</f>
        <v/>
      </c>
      <c r="R20" s="99"/>
      <c r="S20" s="100"/>
      <c r="T20" s="96"/>
      <c r="U20" s="97"/>
      <c r="V20" s="98" t="str">
        <f>IF(T20="","",IF(AND(T20="○",T$16="宿泊"),4080,IF(AND(T20="○",T$16="日帰り"),6600,IF(AND(T20="○",T$16="日帰り２日"),4080,0))))</f>
        <v/>
      </c>
      <c r="W20" s="99"/>
      <c r="X20" s="101"/>
      <c r="Y20" s="12">
        <f t="shared" ref="Y20:Y34" si="12">IF(L20="",0,L20)</f>
        <v>0</v>
      </c>
      <c r="Z20" s="7">
        <f t="shared" ref="Z20:Z34" si="13">IF(Q20="",0,Q20)</f>
        <v>0</v>
      </c>
      <c r="AA20" s="7">
        <f t="shared" ref="AA20:AA34" si="14">IF(V20="",0,V20)</f>
        <v>0</v>
      </c>
      <c r="AB20" s="7"/>
      <c r="AF20" s="8" t="str">
        <f>IF(AND(O19="○",O20="○"),"受診者２…頭部MRIと頭部CTの両方は選択不可です。いずれか１つを選択してください。","")</f>
        <v/>
      </c>
      <c r="AG20" s="13"/>
    </row>
    <row r="21" spans="1:33" ht="18" customHeight="1" x14ac:dyDescent="0.15">
      <c r="A21" s="165"/>
      <c r="B21" s="190" t="s">
        <v>152</v>
      </c>
      <c r="C21" s="190"/>
      <c r="D21" s="190"/>
      <c r="E21" s="91"/>
      <c r="F21" s="92"/>
      <c r="G21" s="93"/>
      <c r="H21" s="94"/>
      <c r="I21" s="95"/>
      <c r="J21" s="96"/>
      <c r="K21" s="97"/>
      <c r="L21" s="98" t="str">
        <f>IF(AND(J21="○",OR(J$16="宿泊",J$16="日帰り２日")),"ｺｰｽに含まれます",IF(AND(J21="○",J$16="日帰り"),6600,""))</f>
        <v/>
      </c>
      <c r="M21" s="99"/>
      <c r="N21" s="100"/>
      <c r="O21" s="96"/>
      <c r="P21" s="97"/>
      <c r="Q21" s="98" t="str">
        <f>IF(AND(O21="○",OR(O$16="宿泊",O$16="日帰り２日")),"ｺｰｽに含まれます",IF(AND(O21="○",O$16="日帰り"),6600,""))</f>
        <v/>
      </c>
      <c r="R21" s="99"/>
      <c r="S21" s="100"/>
      <c r="T21" s="96"/>
      <c r="U21" s="97"/>
      <c r="V21" s="98" t="str">
        <f>IF(AND(T21="○",OR(T$16="宿泊",T$16="日帰り２日")),"ｺｰｽに含まれます",IF(AND(T21="○",T$16="日帰り"),6600,""))</f>
        <v/>
      </c>
      <c r="W21" s="99"/>
      <c r="X21" s="101"/>
      <c r="Y21" s="12">
        <f t="shared" si="12"/>
        <v>0</v>
      </c>
      <c r="Z21" s="7">
        <f t="shared" si="13"/>
        <v>0</v>
      </c>
      <c r="AA21" s="7">
        <f t="shared" si="14"/>
        <v>0</v>
      </c>
      <c r="AB21" s="7"/>
      <c r="AF21" s="8" t="str">
        <f>IF(AND(T19="○",T20="○"),"受診者３…頭部MRIと頭部CTの両方は選択不可です。いずれか１つを選択してください。","")</f>
        <v/>
      </c>
      <c r="AG21" s="13"/>
    </row>
    <row r="22" spans="1:33" ht="18" customHeight="1" x14ac:dyDescent="0.15">
      <c r="A22" s="165"/>
      <c r="B22" s="190" t="s">
        <v>153</v>
      </c>
      <c r="C22" s="190"/>
      <c r="D22" s="190"/>
      <c r="E22" s="91"/>
      <c r="F22" s="92"/>
      <c r="G22" s="93"/>
      <c r="H22" s="94"/>
      <c r="I22" s="95"/>
      <c r="J22" s="96"/>
      <c r="K22" s="97"/>
      <c r="L22" s="98" t="str">
        <f>IF(J22="","",IF(AND(J22="○",J$16="宿泊"),11000,IF(AND(J22="○",J$16="日帰り"),11000,IF(AND(J22="○",J$16="日帰り２日"),11000,0))))</f>
        <v/>
      </c>
      <c r="M22" s="99"/>
      <c r="N22" s="100"/>
      <c r="O22" s="96"/>
      <c r="P22" s="97"/>
      <c r="Q22" s="98" t="str">
        <f>IF(O22="","",IF(AND(O22="○",O$16="宿泊"),11000,IF(AND(O22="○",O$16="日帰り"),11000,IF(AND(O22="○",O$16="日帰り２日"),11000,0))))</f>
        <v/>
      </c>
      <c r="R22" s="99"/>
      <c r="S22" s="100"/>
      <c r="T22" s="96"/>
      <c r="U22" s="97"/>
      <c r="V22" s="98" t="str">
        <f>IF(T22="","",IF(AND(T22="○",T$16="宿泊"),11000,IF(AND(T22="○",T$16="日帰り"),11000,IF(AND(T22="○",T$16="日帰り２日"),11000,0))))</f>
        <v/>
      </c>
      <c r="W22" s="99"/>
      <c r="X22" s="101"/>
      <c r="Y22" s="12">
        <f t="shared" si="12"/>
        <v>0</v>
      </c>
      <c r="Z22" s="7">
        <f t="shared" si="13"/>
        <v>0</v>
      </c>
      <c r="AA22" s="7">
        <f t="shared" si="14"/>
        <v>0</v>
      </c>
      <c r="AB22" s="7"/>
      <c r="AF22" s="8"/>
    </row>
    <row r="23" spans="1:33" ht="18" customHeight="1" x14ac:dyDescent="0.15">
      <c r="A23" s="165"/>
      <c r="B23" s="190" t="s">
        <v>154</v>
      </c>
      <c r="C23" s="190"/>
      <c r="D23" s="190"/>
      <c r="E23" s="91"/>
      <c r="F23" s="92"/>
      <c r="G23" s="93"/>
      <c r="H23" s="94"/>
      <c r="I23" s="95"/>
      <c r="J23" s="96"/>
      <c r="K23" s="185"/>
      <c r="L23" s="98" t="str">
        <f>IF(J23="","",IF(AND(J23="○",J$16="宿泊"),3850,IF(AND(J23="○",J$16="日帰り"),3850,IF(AND(J23="○",J$16="日帰り２日"),3850,0))))</f>
        <v/>
      </c>
      <c r="M23" s="99"/>
      <c r="N23" s="100"/>
      <c r="O23" s="96"/>
      <c r="P23" s="185"/>
      <c r="Q23" s="98" t="str">
        <f>IF(O23="","",IF(AND(O23="○",O$16="宿泊"),3850,IF(AND(O23="○",O$16="日帰り"),3850,IF(AND(O23="○",O$16="日帰り２日"),3850,0))))</f>
        <v/>
      </c>
      <c r="R23" s="99"/>
      <c r="S23" s="100"/>
      <c r="T23" s="96"/>
      <c r="U23" s="185"/>
      <c r="V23" s="98" t="str">
        <f>IF(T23="","",IF(AND(T23="○",T$16="宿泊"),3850,IF(AND(T23="○",T$16="日帰り"),3850,IF(AND(T23="○",T$16="日帰り２日"),3850,0))))</f>
        <v/>
      </c>
      <c r="W23" s="99"/>
      <c r="X23" s="101"/>
      <c r="Y23" s="12">
        <f t="shared" si="12"/>
        <v>0</v>
      </c>
      <c r="Z23" s="7">
        <f t="shared" si="13"/>
        <v>0</v>
      </c>
      <c r="AA23" s="7">
        <f t="shared" si="14"/>
        <v>0</v>
      </c>
      <c r="AB23" s="7"/>
      <c r="AF23" s="14"/>
    </row>
    <row r="24" spans="1:33" ht="18" customHeight="1" x14ac:dyDescent="0.15">
      <c r="A24" s="165"/>
      <c r="B24" s="190" t="s">
        <v>155</v>
      </c>
      <c r="C24" s="190"/>
      <c r="D24" s="190"/>
      <c r="E24" s="91"/>
      <c r="F24" s="92"/>
      <c r="G24" s="93"/>
      <c r="H24" s="94"/>
      <c r="I24" s="95"/>
      <c r="J24" s="96"/>
      <c r="K24" s="185"/>
      <c r="L24" s="98" t="str">
        <f>IF(J24="","",IF(AND(J24="○",J$16="宿泊"),"ｺｰｽに含まれます",IF(AND(J24="○",J$16="日帰り"),2200,IF(AND(J24="○",J$16="日帰り２日"),"ｺｰｽに含まれます",0))))</f>
        <v/>
      </c>
      <c r="M24" s="99"/>
      <c r="N24" s="100"/>
      <c r="O24" s="96"/>
      <c r="P24" s="185"/>
      <c r="Q24" s="98" t="str">
        <f>IF(O24="","",IF(AND(O24="○",O$16="宿泊"),"ｺｰｽに含まれます",IF(AND(O24="○",O$16="日帰り"),2200,IF(AND(O24="○",O$16="日帰り２日"),"ｺｰｽに含まれます",0))))</f>
        <v/>
      </c>
      <c r="R24" s="99"/>
      <c r="S24" s="100"/>
      <c r="T24" s="96"/>
      <c r="U24" s="185"/>
      <c r="V24" s="98" t="str">
        <f>IF(T24="","",IF(AND(T24="○",T$16="宿泊"),"ｺｰｽに含まれます",IF(AND(T24="○",T$16="日帰り"),2200,IF(AND(T24="○",T$16="日帰り２日"),"ｺｰｽに含まれます",0))))</f>
        <v/>
      </c>
      <c r="W24" s="99"/>
      <c r="X24" s="101"/>
      <c r="Y24" s="12">
        <f t="shared" si="12"/>
        <v>0</v>
      </c>
      <c r="Z24" s="7">
        <f t="shared" si="13"/>
        <v>0</v>
      </c>
      <c r="AA24" s="7">
        <f t="shared" si="14"/>
        <v>0</v>
      </c>
      <c r="AB24" s="7"/>
      <c r="AF24" s="15"/>
    </row>
    <row r="25" spans="1:33" ht="18" customHeight="1" x14ac:dyDescent="0.15">
      <c r="A25" s="165"/>
      <c r="B25" s="190" t="s">
        <v>14</v>
      </c>
      <c r="C25" s="190"/>
      <c r="D25" s="190"/>
      <c r="E25" s="91"/>
      <c r="F25" s="92"/>
      <c r="G25" s="93"/>
      <c r="H25" s="94"/>
      <c r="I25" s="95"/>
      <c r="J25" s="96"/>
      <c r="K25" s="97"/>
      <c r="L25" s="98" t="str">
        <f>IF(AND(J25="○",OR(J$16="宿泊",J$16="日帰り２日")),"ｺｰｽに含まれます",IF(AND(J25="○",AND(J$16="日帰り",J21="")),2200,IF(AND(J25="○",AND(J$16="日帰り",J21="○")),"胸部CTに含まれます","")))</f>
        <v/>
      </c>
      <c r="M25" s="99"/>
      <c r="N25" s="100"/>
      <c r="O25" s="96"/>
      <c r="P25" s="97"/>
      <c r="Q25" s="98" t="str">
        <f>IF(AND(O25="○",OR(O$16="宿泊",O$16="日帰り２日")),"ｺｰｽに含まれます",IF(AND(O25="○",AND(O$16="日帰り",O21="")),2200,IF(AND(O25="○",AND(O$16="日帰り",O21="○")),"胸部CTに含まれます","")))</f>
        <v/>
      </c>
      <c r="R25" s="99"/>
      <c r="S25" s="100"/>
      <c r="T25" s="96"/>
      <c r="U25" s="97"/>
      <c r="V25" s="98" t="str">
        <f>IF(AND(T25="○",OR(T$16="宿泊",T$16="日帰り２日")),"ｺｰｽに含まれます",IF(AND(T25="○",AND(T$16="日帰り",T21="")),2200,IF(AND(T25="○",AND(T$16="日帰り",T21="○")),"胸部CTに含まれます","")))</f>
        <v/>
      </c>
      <c r="W25" s="99"/>
      <c r="X25" s="101"/>
      <c r="Y25" s="12">
        <f t="shared" si="12"/>
        <v>0</v>
      </c>
      <c r="Z25" s="7">
        <f t="shared" si="13"/>
        <v>0</v>
      </c>
      <c r="AA25" s="7">
        <f t="shared" si="14"/>
        <v>0</v>
      </c>
      <c r="AB25" s="7"/>
      <c r="AF25" s="14"/>
    </row>
    <row r="26" spans="1:33" ht="18" customHeight="1" x14ac:dyDescent="0.15">
      <c r="A26" s="165"/>
      <c r="B26" s="191" t="s">
        <v>13</v>
      </c>
      <c r="C26" s="192"/>
      <c r="D26" s="193"/>
      <c r="E26" s="91" t="s">
        <v>30</v>
      </c>
      <c r="F26" s="92"/>
      <c r="G26" s="93">
        <v>1650</v>
      </c>
      <c r="H26" s="94"/>
      <c r="I26" s="95"/>
      <c r="J26" s="96"/>
      <c r="K26" s="97"/>
      <c r="L26" s="98" t="str">
        <f>IF(J26="","",IF(AND(J26="○",J4="国保（佐賀市）",J6="あり"),"ｺｰｽに含まれます",IF(J26="○",1650,0)))</f>
        <v/>
      </c>
      <c r="M26" s="99"/>
      <c r="N26" s="100"/>
      <c r="O26" s="96"/>
      <c r="P26" s="97"/>
      <c r="Q26" s="98" t="str">
        <f>IF(O26="","",IF(AND(O26="○",O4="国保（佐賀市）",O6="あり"),"ｺｰｽに含まれます",IF(O26="○",1650,0)))</f>
        <v/>
      </c>
      <c r="R26" s="99"/>
      <c r="S26" s="100"/>
      <c r="T26" s="96"/>
      <c r="U26" s="97"/>
      <c r="V26" s="98" t="str">
        <f>IF(T26="","",IF(AND(T26="○",T4="国保（佐賀市）",T6="あり"),"ｺｰｽに含まれます",IF(T26="○",1650,0)))</f>
        <v/>
      </c>
      <c r="W26" s="99"/>
      <c r="X26" s="101"/>
      <c r="Y26" s="12">
        <f t="shared" si="12"/>
        <v>0</v>
      </c>
      <c r="Z26" s="7">
        <f t="shared" si="13"/>
        <v>0</v>
      </c>
      <c r="AA26" s="7">
        <f t="shared" si="14"/>
        <v>0</v>
      </c>
      <c r="AB26" s="7"/>
      <c r="AF26" s="14"/>
    </row>
    <row r="27" spans="1:33" ht="18" customHeight="1" x14ac:dyDescent="0.15">
      <c r="A27" s="165"/>
      <c r="B27" s="191" t="s">
        <v>156</v>
      </c>
      <c r="C27" s="192"/>
      <c r="D27" s="193"/>
      <c r="E27" s="91" t="s">
        <v>30</v>
      </c>
      <c r="F27" s="92"/>
      <c r="G27" s="93">
        <v>2200</v>
      </c>
      <c r="H27" s="94"/>
      <c r="I27" s="95"/>
      <c r="J27" s="96"/>
      <c r="K27" s="97"/>
      <c r="L27" s="181" t="str">
        <f>IF(J27="","",IF(AND(J27="○",J$16="宿泊"),2200,IF(AND(J27="○",J$16="日帰り"),2200,IF(AND(J27="○",J$16="日帰り２日"),2200,0))))</f>
        <v/>
      </c>
      <c r="M27" s="182"/>
      <c r="N27" s="183"/>
      <c r="O27" s="96"/>
      <c r="P27" s="97"/>
      <c r="Q27" s="181" t="str">
        <f>IF(O27="","",IF(AND(O27="○",O$16="宿泊"),2200,IF(AND(O27="○",O$16="日帰り"),2200,IF(AND(O27="○",O$16="日帰り２日"),2200,0))))</f>
        <v/>
      </c>
      <c r="R27" s="182"/>
      <c r="S27" s="183"/>
      <c r="T27" s="96"/>
      <c r="U27" s="97"/>
      <c r="V27" s="181" t="str">
        <f>IF(T27="","",IF(AND(T27="○",T$16="宿泊"),2200,IF(AND(T27="○",T$16="日帰り"),2200,IF(AND(T27="○",T$16="日帰り２日"),2200,0))))</f>
        <v/>
      </c>
      <c r="W27" s="182"/>
      <c r="X27" s="184"/>
      <c r="Y27" s="12">
        <f t="shared" si="12"/>
        <v>0</v>
      </c>
      <c r="Z27" s="7">
        <f t="shared" si="13"/>
        <v>0</v>
      </c>
      <c r="AA27" s="7">
        <f t="shared" si="14"/>
        <v>0</v>
      </c>
      <c r="AB27" s="7"/>
      <c r="AF27" s="14"/>
    </row>
    <row r="28" spans="1:33" ht="18" customHeight="1" x14ac:dyDescent="0.15">
      <c r="A28" s="165"/>
      <c r="B28" s="190" t="s">
        <v>157</v>
      </c>
      <c r="C28" s="190"/>
      <c r="D28" s="190"/>
      <c r="E28" s="91"/>
      <c r="F28" s="92"/>
      <c r="G28" s="93"/>
      <c r="H28" s="94"/>
      <c r="I28" s="95"/>
      <c r="J28" s="96"/>
      <c r="K28" s="185"/>
      <c r="L28" s="98" t="str">
        <f>IF(J28="","",IF(AND(J28="○",J$16="宿泊"),4400,IF(AND(J28="○",J$16="日帰り"),4400,IF(AND(J28="○",J$16="日帰り２日"),4400,0))))</f>
        <v/>
      </c>
      <c r="M28" s="99"/>
      <c r="N28" s="100"/>
      <c r="O28" s="96"/>
      <c r="P28" s="185"/>
      <c r="Q28" s="98" t="str">
        <f>IF(O28="","",IF(AND(O28="○",O$16="宿泊"),4400,IF(AND(O28="○",O$16="日帰り"),4400,IF(AND(O28="○",O$16="日帰り２日"),4400,0))))</f>
        <v/>
      </c>
      <c r="R28" s="99"/>
      <c r="S28" s="100"/>
      <c r="T28" s="96"/>
      <c r="U28" s="185"/>
      <c r="V28" s="98" t="str">
        <f>IF(T28="","",IF(AND(T28="○",T$16="宿泊"),4400,IF(AND(T28="○",T$16="日帰り"),4400,IF(AND(T28="○",T$16="日帰り２日"),4400,0))))</f>
        <v/>
      </c>
      <c r="W28" s="99"/>
      <c r="X28" s="101"/>
      <c r="Y28" s="12">
        <f t="shared" si="12"/>
        <v>0</v>
      </c>
      <c r="Z28" s="7">
        <f t="shared" si="13"/>
        <v>0</v>
      </c>
      <c r="AA28" s="7">
        <f t="shared" si="14"/>
        <v>0</v>
      </c>
      <c r="AB28" s="7"/>
      <c r="AF28" s="14"/>
    </row>
    <row r="29" spans="1:33" s="43" customFormat="1" ht="18" customHeight="1" x14ac:dyDescent="0.15">
      <c r="A29" s="165"/>
      <c r="B29" s="269" t="s">
        <v>298</v>
      </c>
      <c r="C29" s="269"/>
      <c r="D29" s="269"/>
      <c r="E29" s="91"/>
      <c r="F29" s="186"/>
      <c r="G29" s="187"/>
      <c r="H29" s="188"/>
      <c r="I29" s="189"/>
      <c r="J29" s="96"/>
      <c r="K29" s="185"/>
      <c r="L29" s="98" t="str">
        <f>IF(J29="","",IF(AND(J29="○",J$16="宿泊"),9000,IF(AND(J29="○",J$16="日帰り"),9000,IF(AND(J29="○",J$16="日帰り２日"),9000,0))))</f>
        <v/>
      </c>
      <c r="M29" s="99"/>
      <c r="N29" s="100"/>
      <c r="O29" s="96"/>
      <c r="P29" s="185"/>
      <c r="Q29" s="98" t="str">
        <f>IF(O29="","",IF(AND(O29="○",O$16="宿泊"),9000,IF(AND(O29="○",O$16="日帰り"),9000,IF(AND(O29="○",O$16="日帰り２日"),9000,0))))</f>
        <v/>
      </c>
      <c r="R29" s="99"/>
      <c r="S29" s="100"/>
      <c r="T29" s="96"/>
      <c r="U29" s="185"/>
      <c r="V29" s="98" t="str">
        <f>IF(T29="","",IF(AND(T29="○",T$16="宿泊"),9000,IF(AND(T29="○",T$16="日帰り"),9000,IF(AND(T29="○",T$16="日帰り２日"),9000,0))))</f>
        <v/>
      </c>
      <c r="W29" s="99"/>
      <c r="X29" s="101"/>
      <c r="Y29" s="12">
        <f t="shared" ref="Y29" si="15">IF(L29="",0,L29)</f>
        <v>0</v>
      </c>
      <c r="Z29" s="7">
        <f t="shared" ref="Z29" si="16">IF(Q29="",0,Q29)</f>
        <v>0</v>
      </c>
      <c r="AA29" s="7">
        <f t="shared" ref="AA29" si="17">IF(V29="",0,V29)</f>
        <v>0</v>
      </c>
      <c r="AB29" s="7"/>
      <c r="AF29" s="14"/>
    </row>
    <row r="30" spans="1:33" ht="18" customHeight="1" x14ac:dyDescent="0.15">
      <c r="A30" s="165"/>
      <c r="B30" s="102" t="s">
        <v>282</v>
      </c>
      <c r="C30" s="103"/>
      <c r="D30" s="65" t="s">
        <v>280</v>
      </c>
      <c r="E30" s="91"/>
      <c r="F30" s="92"/>
      <c r="G30" s="93"/>
      <c r="H30" s="94"/>
      <c r="I30" s="95"/>
      <c r="J30" s="96"/>
      <c r="K30" s="97"/>
      <c r="L30" s="98" t="str">
        <f>IF(J30="","",IF(AND(J30="○",J$16="宿泊"),5500,IF(AND(J30="○",J$16="日帰り"),5500,IF(AND(J30="○",J$16="日帰り２日"),5500,0))))</f>
        <v/>
      </c>
      <c r="M30" s="99"/>
      <c r="N30" s="100"/>
      <c r="O30" s="96"/>
      <c r="P30" s="97"/>
      <c r="Q30" s="98" t="str">
        <f>IF(O30="","",IF(AND(O30="○",O$16="宿泊"),5500,IF(AND(O30="○",O$16="日帰り"),5500,IF(AND(O30="○",O$16="日帰り２日"),5500,0))))</f>
        <v/>
      </c>
      <c r="R30" s="99"/>
      <c r="S30" s="100"/>
      <c r="T30" s="96"/>
      <c r="U30" s="97"/>
      <c r="V30" s="98" t="str">
        <f>IF(T30="","",IF(AND(T30="○",T$16="宿泊"),5500,IF(AND(T30="○",T$16="日帰り"),5500,IF(AND(T30="○",T$16="日帰り２日"),5500,0))))</f>
        <v/>
      </c>
      <c r="W30" s="99"/>
      <c r="X30" s="101"/>
      <c r="Y30" s="12">
        <f t="shared" si="12"/>
        <v>0</v>
      </c>
      <c r="Z30" s="7">
        <f t="shared" si="13"/>
        <v>0</v>
      </c>
      <c r="AA30" s="7">
        <f t="shared" si="14"/>
        <v>0</v>
      </c>
      <c r="AB30" s="7"/>
      <c r="AF30" s="8" t="str">
        <f>IF(AND(J30="○",J31="○"),"受診者１…乳がん(X線）と乳がん（X線+ｴｺｰ）の両方は選択不可です。いずれかを選択してください。","")</f>
        <v/>
      </c>
    </row>
    <row r="31" spans="1:33" s="51" customFormat="1" ht="18" customHeight="1" x14ac:dyDescent="0.15">
      <c r="A31" s="165"/>
      <c r="B31" s="104"/>
      <c r="C31" s="105"/>
      <c r="D31" s="65" t="s">
        <v>281</v>
      </c>
      <c r="E31" s="91"/>
      <c r="F31" s="92"/>
      <c r="G31" s="93"/>
      <c r="H31" s="94"/>
      <c r="I31" s="95"/>
      <c r="J31" s="96"/>
      <c r="K31" s="97"/>
      <c r="L31" s="98" t="str">
        <f>IF(J31="","",IF(AND(J31="○",J$16="宿泊"),9350,IF(AND(J31="○",J$16="日帰り"),9350,IF(AND(J31="○",J$16="日帰り２日"),9350,0))))</f>
        <v/>
      </c>
      <c r="M31" s="99"/>
      <c r="N31" s="100"/>
      <c r="O31" s="96"/>
      <c r="P31" s="97"/>
      <c r="Q31" s="98" t="str">
        <f>IF(O31="","",IF(AND(O31="○",O$16="宿泊"),9350,IF(AND(O31="○",O$16="日帰り"),9350,IF(AND(O31="○",O$16="日帰り２日"),9350,0))))</f>
        <v/>
      </c>
      <c r="R31" s="99"/>
      <c r="S31" s="100"/>
      <c r="T31" s="96"/>
      <c r="U31" s="97"/>
      <c r="V31" s="98" t="str">
        <f>IF(T31="","",IF(AND(T31="○",T$16="宿泊"),9350,IF(AND(T31="○",T$16="日帰り"),9350,IF(AND(T31="○",T$16="日帰り２日"),9350,0))))</f>
        <v/>
      </c>
      <c r="W31" s="99"/>
      <c r="X31" s="101"/>
      <c r="Y31" s="12">
        <f t="shared" ref="Y31" si="18">IF(L31="",0,L31)</f>
        <v>0</v>
      </c>
      <c r="Z31" s="7">
        <f t="shared" ref="Z31" si="19">IF(Q31="",0,Q31)</f>
        <v>0</v>
      </c>
      <c r="AA31" s="7">
        <f t="shared" ref="AA31" si="20">IF(V31="",0,V31)</f>
        <v>0</v>
      </c>
      <c r="AB31" s="7"/>
      <c r="AF31" s="8" t="str">
        <f>IF(AND(O30="○",O31="○"),"受診者２…乳がん(X線）と乳がん（X線+ｴｺｰ）の両方は選択不可です。いずれかを選択してください。","")</f>
        <v/>
      </c>
    </row>
    <row r="32" spans="1:33" ht="18" customHeight="1" x14ac:dyDescent="0.15">
      <c r="A32" s="165"/>
      <c r="B32" s="106"/>
      <c r="C32" s="107"/>
      <c r="D32" s="66"/>
      <c r="E32" s="91" t="s">
        <v>277</v>
      </c>
      <c r="F32" s="92"/>
      <c r="G32" s="92"/>
      <c r="H32" s="61" t="s">
        <v>283</v>
      </c>
      <c r="I32" s="62" t="s">
        <v>192</v>
      </c>
      <c r="J32" s="108" t="s">
        <v>67</v>
      </c>
      <c r="K32" s="109"/>
      <c r="L32" s="109"/>
      <c r="M32" s="54" t="s">
        <v>284</v>
      </c>
      <c r="N32" s="55" t="s">
        <v>190</v>
      </c>
      <c r="O32" s="108" t="s">
        <v>67</v>
      </c>
      <c r="P32" s="109"/>
      <c r="Q32" s="109"/>
      <c r="R32" s="54" t="s">
        <v>279</v>
      </c>
      <c r="S32" s="55" t="s">
        <v>190</v>
      </c>
      <c r="T32" s="108" t="s">
        <v>67</v>
      </c>
      <c r="U32" s="109"/>
      <c r="V32" s="109"/>
      <c r="W32" s="54" t="s">
        <v>279</v>
      </c>
      <c r="X32" s="56" t="s">
        <v>190</v>
      </c>
      <c r="Y32" s="12">
        <f t="shared" si="12"/>
        <v>0</v>
      </c>
      <c r="Z32" s="7">
        <f t="shared" si="13"/>
        <v>0</v>
      </c>
      <c r="AA32" s="7">
        <f t="shared" si="14"/>
        <v>0</v>
      </c>
      <c r="AB32" s="7"/>
      <c r="AF32" s="8" t="str">
        <f>IF(AND(T30="○",T31="○"),"受診者３…乳がん(X線）と乳がん（X線+ｴｺｰ）の両方は選択不可です。いずれかを選択してください。","")</f>
        <v/>
      </c>
    </row>
    <row r="33" spans="1:35" s="51" customFormat="1" ht="18" customHeight="1" x14ac:dyDescent="0.15">
      <c r="A33" s="165"/>
      <c r="B33" s="83" t="s">
        <v>20</v>
      </c>
      <c r="C33" s="84"/>
      <c r="D33" s="85"/>
      <c r="E33" s="110"/>
      <c r="F33" s="111"/>
      <c r="G33" s="112"/>
      <c r="H33" s="113"/>
      <c r="I33" s="114"/>
      <c r="J33" s="115"/>
      <c r="K33" s="116"/>
      <c r="L33" s="117" t="str">
        <f>IF(J33="","",IF(AND(J33="○",J$16="宿泊"),5500,IF(AND(J33="○",J$16="日帰り"),5500,IF(AND(J33="○",J$16="日帰り２日"),5500,0))))</f>
        <v/>
      </c>
      <c r="M33" s="118"/>
      <c r="N33" s="119"/>
      <c r="O33" s="115"/>
      <c r="P33" s="116"/>
      <c r="Q33" s="117" t="str">
        <f>IF(O33="","",IF(AND(O33="○",O$16="宿泊"),5500,IF(AND(O33="○",O$16="日帰り"),5500,IF(AND(O33="○",O$16="日帰り２日"),5500,0))))</f>
        <v/>
      </c>
      <c r="R33" s="118"/>
      <c r="S33" s="119"/>
      <c r="T33" s="120"/>
      <c r="U33" s="121"/>
      <c r="V33" s="122" t="str">
        <f>IF(T33="","",IF(AND(T33="○",T$16="宿泊"),5500,IF(AND(T33="○",T$16="日帰り"),5500,IF(AND(T33="○",T$16="日帰り２日"),5500,0))))</f>
        <v/>
      </c>
      <c r="W33" s="123"/>
      <c r="X33" s="124"/>
      <c r="Y33" s="12">
        <f t="shared" ref="Y33" si="21">IF(L33="",0,L33)</f>
        <v>0</v>
      </c>
      <c r="Z33" s="7">
        <f t="shared" ref="Z33" si="22">IF(Q33="",0,Q33)</f>
        <v>0</v>
      </c>
      <c r="AA33" s="7">
        <f t="shared" ref="AA33" si="23">IF(V33="",0,V33)</f>
        <v>0</v>
      </c>
      <c r="AB33" s="7"/>
      <c r="AF33" s="11" t="str">
        <f>IF(T29="","",IF(T30="","",IF(AND(T29="○",T30="○"),"受診者3・・・乳がん(X線）と乳がん（X線+ｴｺｰ）は同時に申し込みできません。いずれかを選択してください")))</f>
        <v/>
      </c>
    </row>
    <row r="34" spans="1:35" ht="18" customHeight="1" thickBot="1" x14ac:dyDescent="0.2">
      <c r="A34" s="165"/>
      <c r="B34" s="86"/>
      <c r="C34" s="87"/>
      <c r="D34" s="88"/>
      <c r="E34" s="81" t="s">
        <v>277</v>
      </c>
      <c r="F34" s="82"/>
      <c r="G34" s="82"/>
      <c r="H34" s="52" t="s">
        <v>278</v>
      </c>
      <c r="I34" s="53" t="s">
        <v>192</v>
      </c>
      <c r="J34" s="89" t="s">
        <v>67</v>
      </c>
      <c r="K34" s="90"/>
      <c r="L34" s="90"/>
      <c r="M34" s="57" t="s">
        <v>284</v>
      </c>
      <c r="N34" s="58" t="s">
        <v>190</v>
      </c>
      <c r="O34" s="89" t="s">
        <v>67</v>
      </c>
      <c r="P34" s="90"/>
      <c r="Q34" s="90"/>
      <c r="R34" s="57" t="s">
        <v>279</v>
      </c>
      <c r="S34" s="58" t="s">
        <v>190</v>
      </c>
      <c r="T34" s="89" t="s">
        <v>67</v>
      </c>
      <c r="U34" s="90"/>
      <c r="V34" s="90"/>
      <c r="W34" s="59" t="s">
        <v>279</v>
      </c>
      <c r="X34" s="60" t="s">
        <v>190</v>
      </c>
      <c r="Y34" s="12">
        <f t="shared" si="12"/>
        <v>0</v>
      </c>
      <c r="Z34" s="7">
        <f t="shared" si="13"/>
        <v>0</v>
      </c>
      <c r="AA34" s="7">
        <f t="shared" si="14"/>
        <v>0</v>
      </c>
      <c r="AB34" s="63"/>
      <c r="AC34" s="63"/>
      <c r="AF34" s="11" t="str">
        <f>IF(T30="","",IF(T32="","",IF(AND(T30="○",T32="○"),"受診者3・・・乳がん(X線）と乳がん（X線+ｴｺｰ）は同時に申し込みできません。いずれかを選択してください")))</f>
        <v/>
      </c>
    </row>
    <row r="35" spans="1:35" ht="21.95" customHeight="1" x14ac:dyDescent="0.15">
      <c r="A35" s="164" t="s">
        <v>158</v>
      </c>
      <c r="B35" s="167" t="s">
        <v>4</v>
      </c>
      <c r="C35" s="167"/>
      <c r="D35" s="167"/>
      <c r="E35" s="168" t="s">
        <v>163</v>
      </c>
      <c r="F35" s="169"/>
      <c r="G35" s="169"/>
      <c r="H35" s="169"/>
      <c r="I35" s="170"/>
      <c r="J35" s="171"/>
      <c r="K35" s="172"/>
      <c r="L35" s="16"/>
      <c r="M35" s="17" t="s">
        <v>164</v>
      </c>
      <c r="N35" s="18"/>
      <c r="O35" s="173"/>
      <c r="P35" s="174"/>
      <c r="Q35" s="16"/>
      <c r="R35" s="17" t="s">
        <v>164</v>
      </c>
      <c r="S35" s="18"/>
      <c r="T35" s="173"/>
      <c r="U35" s="174"/>
      <c r="V35" s="16"/>
      <c r="W35" s="17" t="s">
        <v>164</v>
      </c>
      <c r="X35" s="19"/>
      <c r="Y35" s="6">
        <f>SUM(Y19:Y34)</f>
        <v>0</v>
      </c>
      <c r="Z35" s="6">
        <f>SUM(Z19:Z34)</f>
        <v>0</v>
      </c>
      <c r="AA35" s="6">
        <f>SUM(AA19:AA34)</f>
        <v>0</v>
      </c>
      <c r="AB35" s="20" t="str">
        <f>IF(J16="","",IF(Y35=0,"第1希望日を記載してください",""))</f>
        <v/>
      </c>
      <c r="AC35" s="21" t="str">
        <f>IF(K16="","",IF(Z35=0,"第1希望日を記載してください",""))</f>
        <v/>
      </c>
      <c r="AD35" s="21" t="str">
        <f>IF(L16="","",IF(AA35=0,"第1希望日を記載してください",""))</f>
        <v/>
      </c>
      <c r="AF35" s="11" t="str">
        <f>IF(L35="","",IF(OR(WEEKDAY(L35)=1,WEEKDAY(L35)=7,COUNTIF(祝日リスト,L35)=1),"予約不可",IF(AND(OR($J$16="宿泊",$J$16="日帰り２日"),OR(WEEKDAY(L35+1)=1,WEEKDAY(L35+1)=7,COUNTIF(祝日リスト,L35+1)=1)),"２日コース不可","")))</f>
        <v/>
      </c>
    </row>
    <row r="36" spans="1:35" ht="21.95" customHeight="1" x14ac:dyDescent="0.15">
      <c r="A36" s="165"/>
      <c r="B36" s="175" t="s">
        <v>5</v>
      </c>
      <c r="C36" s="175"/>
      <c r="D36" s="175"/>
      <c r="E36" s="176" t="s">
        <v>165</v>
      </c>
      <c r="F36" s="177"/>
      <c r="G36" s="177"/>
      <c r="H36" s="177"/>
      <c r="I36" s="178"/>
      <c r="J36" s="179"/>
      <c r="K36" s="180"/>
      <c r="L36" s="22"/>
      <c r="M36" s="64" t="s">
        <v>164</v>
      </c>
      <c r="N36" s="23"/>
      <c r="O36" s="147"/>
      <c r="P36" s="148"/>
      <c r="Q36" s="22"/>
      <c r="R36" s="64" t="s">
        <v>164</v>
      </c>
      <c r="S36" s="23"/>
      <c r="T36" s="147"/>
      <c r="U36" s="148"/>
      <c r="V36" s="22"/>
      <c r="W36" s="64" t="s">
        <v>164</v>
      </c>
      <c r="X36" s="24"/>
      <c r="AB36" s="21" t="str">
        <f>IF(AB35="","",IF(AB35="第1希望日を記載してください","第2希望日を記載してください"))</f>
        <v/>
      </c>
      <c r="AC36" s="21" t="str">
        <f>IF(K17="","",IF(Z36=0,"第1希望日を記載してください",""))</f>
        <v/>
      </c>
      <c r="AD36" s="21" t="str">
        <f>IF(L17="","",IF(AA36=0,"第1希望日を記載してください",""))</f>
        <v/>
      </c>
      <c r="AF36" s="11" t="str">
        <f>IF(L36="","",IF(OR(WEEKDAY(L36)=1,WEEKDAY(L36)=7,COUNTIF(祝日リスト,L36)=1),"予約不可",IF(AND(OR($J$16="宿泊",$J$16="日帰り２日"),OR(WEEKDAY(L36+1)=1,WEEKDAY(L36+1)=7,COUNTIF(祝日リスト,L36+1)=1)),"２日コース不可","")))</f>
        <v/>
      </c>
      <c r="AG36" s="63"/>
      <c r="AH36" s="63"/>
      <c r="AI36" s="63"/>
    </row>
    <row r="37" spans="1:35" ht="21.95" customHeight="1" x14ac:dyDescent="0.15">
      <c r="A37" s="166"/>
      <c r="B37" s="175" t="s">
        <v>6</v>
      </c>
      <c r="C37" s="175"/>
      <c r="D37" s="175"/>
      <c r="E37" s="176" t="s">
        <v>166</v>
      </c>
      <c r="F37" s="177"/>
      <c r="G37" s="177"/>
      <c r="H37" s="177"/>
      <c r="I37" s="178"/>
      <c r="J37" s="179"/>
      <c r="K37" s="180"/>
      <c r="L37" s="22"/>
      <c r="M37" s="64" t="s">
        <v>164</v>
      </c>
      <c r="N37" s="23"/>
      <c r="O37" s="147"/>
      <c r="P37" s="148"/>
      <c r="Q37" s="22"/>
      <c r="R37" s="64" t="s">
        <v>164</v>
      </c>
      <c r="S37" s="23"/>
      <c r="T37" s="147"/>
      <c r="U37" s="148"/>
      <c r="V37" s="22"/>
      <c r="W37" s="64" t="s">
        <v>164</v>
      </c>
      <c r="X37" s="24"/>
      <c r="AB37" s="21"/>
      <c r="AC37" s="21" t="str">
        <f>IF(K19="","",IF(Z37=0,"第1希望日を記載してください",""))</f>
        <v/>
      </c>
      <c r="AF37" s="11" t="str">
        <f>IF(L37="","",IF(OR(WEEKDAY(L37)=1,WEEKDAY(L37)=7,COUNTIF(祝日リスト,L37)=1),"予約不可",IF(AND(OR($J$16="宿泊",$J$16="日帰り２日"),OR(WEEKDAY(L37+1)=1,WEEKDAY(L37+1)=7,COUNTIF(祝日リスト,L37+1)=1)),"２日コース不可","")))</f>
        <v/>
      </c>
    </row>
    <row r="38" spans="1:35" ht="21.95" customHeight="1" thickBot="1" x14ac:dyDescent="0.2">
      <c r="A38" s="149" t="s">
        <v>23</v>
      </c>
      <c r="B38" s="149"/>
      <c r="C38" s="149"/>
      <c r="D38" s="150"/>
      <c r="E38" s="67"/>
      <c r="F38" s="68"/>
      <c r="G38" s="68"/>
      <c r="H38" s="68"/>
      <c r="I38" s="69"/>
      <c r="J38" s="151"/>
      <c r="K38" s="152"/>
      <c r="L38" s="152"/>
      <c r="M38" s="152"/>
      <c r="N38" s="153"/>
      <c r="O38" s="151"/>
      <c r="P38" s="152"/>
      <c r="Q38" s="152"/>
      <c r="R38" s="152"/>
      <c r="S38" s="153"/>
      <c r="T38" s="151"/>
      <c r="U38" s="152"/>
      <c r="V38" s="152"/>
      <c r="W38" s="152"/>
      <c r="X38" s="154"/>
      <c r="AB38" s="21"/>
      <c r="AC38" s="21"/>
      <c r="AD38" s="21"/>
      <c r="AF38" s="14"/>
    </row>
    <row r="39" spans="1:35" ht="24" customHeight="1" x14ac:dyDescent="0.15">
      <c r="A39" s="161"/>
      <c r="B39" s="161"/>
      <c r="C39" s="161"/>
      <c r="D39" s="161"/>
      <c r="E39" s="161"/>
      <c r="F39" s="161"/>
      <c r="G39" s="161"/>
      <c r="H39" s="161"/>
      <c r="I39" s="161"/>
      <c r="J39" s="162" t="str">
        <f>IF(Y39=0,"",IF(Y39=13,"","記載項目に入力漏れがあります。確認してください"))</f>
        <v/>
      </c>
      <c r="K39" s="162"/>
      <c r="L39" s="162"/>
      <c r="M39" s="162"/>
      <c r="N39" s="162"/>
      <c r="O39" s="162" t="str">
        <f>IF(Z39=0,"",IF(Z39=13,"","記載項目に入力漏れがあります。確認してください"))</f>
        <v/>
      </c>
      <c r="P39" s="162"/>
      <c r="Q39" s="162"/>
      <c r="R39" s="162"/>
      <c r="S39" s="162"/>
      <c r="T39" s="162" t="str">
        <f>IF(AA39=0,"",IF(AA39=13,"","記載項目に入力漏れがあります。確認してください"))</f>
        <v/>
      </c>
      <c r="U39" s="163"/>
      <c r="V39" s="163"/>
      <c r="W39" s="163"/>
      <c r="X39" s="163"/>
      <c r="Y39" s="6">
        <f>SUM(Y4:Y17)</f>
        <v>0</v>
      </c>
      <c r="Z39" s="6">
        <f>SUM(Z4:Z17)</f>
        <v>0</v>
      </c>
      <c r="AA39" s="6">
        <f>SUM(AA4:AA17)</f>
        <v>0</v>
      </c>
      <c r="AB39" s="7"/>
      <c r="AF39" s="8" t="str">
        <f>IF(AND(O37="",O22="○",O16="日帰り"),"受診者2…日帰りで大腸内視鏡を選択した場合は、大腸内視鏡の検査日を特記事項に記入してください","")</f>
        <v/>
      </c>
    </row>
    <row r="40" spans="1:35" ht="21" customHeight="1" x14ac:dyDescent="0.15">
      <c r="A40" s="155" t="s">
        <v>193</v>
      </c>
      <c r="B40" s="156"/>
      <c r="C40" s="156"/>
      <c r="D40" s="156"/>
      <c r="E40" s="156"/>
      <c r="F40" s="156"/>
      <c r="G40" s="156"/>
      <c r="H40" s="156"/>
      <c r="I40" s="157"/>
      <c r="J40" s="158">
        <f>SUM(M16,L19:N34)</f>
        <v>0</v>
      </c>
      <c r="K40" s="159"/>
      <c r="L40" s="159"/>
      <c r="M40" s="159"/>
      <c r="N40" s="160"/>
      <c r="O40" s="158">
        <f>SUM(R16,Q19:S34)</f>
        <v>0</v>
      </c>
      <c r="P40" s="159"/>
      <c r="Q40" s="159"/>
      <c r="R40" s="159"/>
      <c r="S40" s="160"/>
      <c r="T40" s="158">
        <f t="shared" ref="T40" si="24">SUM(W16,V19:X34)</f>
        <v>0</v>
      </c>
      <c r="U40" s="159"/>
      <c r="V40" s="159"/>
      <c r="W40" s="159"/>
      <c r="X40" s="160"/>
      <c r="AB40" s="7"/>
      <c r="AF40" s="8" t="str">
        <f>IF(AND(T37="",T22="○",T16="日帰り"),"受診者3…日帰りで大腸内視鏡を選択した場合は、大腸内視鏡の検査日を特記事項に記入してください","")</f>
        <v/>
      </c>
    </row>
    <row r="41" spans="1:35" s="25" customFormat="1" x14ac:dyDescent="0.4">
      <c r="A41" s="134" t="s">
        <v>19</v>
      </c>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AF41" s="26"/>
    </row>
    <row r="42" spans="1:35" ht="19.5" customHeight="1" x14ac:dyDescent="0.15">
      <c r="A42" s="135" t="s">
        <v>268</v>
      </c>
      <c r="B42" s="136"/>
      <c r="C42" s="136"/>
      <c r="D42" s="136"/>
      <c r="E42" s="136"/>
      <c r="F42" s="136"/>
      <c r="G42" s="136"/>
      <c r="H42" s="136"/>
      <c r="I42" s="136"/>
      <c r="J42" s="136"/>
      <c r="K42" s="136"/>
      <c r="L42" s="136"/>
      <c r="M42" s="136"/>
      <c r="N42" s="136"/>
      <c r="O42" s="136"/>
      <c r="P42" s="136"/>
      <c r="Q42" s="136"/>
      <c r="R42" s="136"/>
      <c r="S42" s="136"/>
      <c r="T42" s="136"/>
      <c r="U42" s="136"/>
      <c r="V42" s="136"/>
      <c r="W42" s="136"/>
      <c r="X42" s="137"/>
      <c r="AF42" s="14"/>
    </row>
    <row r="43" spans="1:35" s="46" customFormat="1" ht="30" customHeight="1" x14ac:dyDescent="0.15">
      <c r="A43" s="138" t="s">
        <v>271</v>
      </c>
      <c r="B43" s="139"/>
      <c r="C43" s="139"/>
      <c r="D43" s="139"/>
      <c r="E43" s="139"/>
      <c r="F43" s="139"/>
      <c r="G43" s="139"/>
      <c r="H43" s="139"/>
      <c r="I43" s="139"/>
      <c r="J43" s="139"/>
      <c r="K43" s="139"/>
      <c r="L43" s="139"/>
      <c r="M43" s="139"/>
      <c r="N43" s="139"/>
      <c r="O43" s="139"/>
      <c r="P43" s="139"/>
      <c r="Q43" s="139"/>
      <c r="R43" s="139"/>
      <c r="S43" s="139"/>
      <c r="T43" s="139"/>
      <c r="U43" s="139"/>
      <c r="V43" s="139"/>
      <c r="W43" s="139"/>
      <c r="X43" s="140"/>
    </row>
    <row r="44" spans="1:35" ht="18" customHeight="1" x14ac:dyDescent="0.15">
      <c r="A44" s="138" t="s">
        <v>274</v>
      </c>
      <c r="B44" s="139"/>
      <c r="C44" s="139"/>
      <c r="D44" s="139"/>
      <c r="E44" s="139"/>
      <c r="F44" s="139"/>
      <c r="G44" s="139"/>
      <c r="H44" s="139"/>
      <c r="I44" s="139"/>
      <c r="J44" s="139"/>
      <c r="K44" s="139"/>
      <c r="L44" s="139"/>
      <c r="M44" s="139"/>
      <c r="N44" s="139"/>
      <c r="O44" s="139"/>
      <c r="P44" s="139"/>
      <c r="Q44" s="139"/>
      <c r="R44" s="139"/>
      <c r="S44" s="139"/>
      <c r="T44" s="139"/>
      <c r="U44" s="139"/>
      <c r="V44" s="139"/>
      <c r="W44" s="139"/>
      <c r="X44" s="140"/>
    </row>
    <row r="45" spans="1:35" ht="21" customHeight="1" x14ac:dyDescent="0.15">
      <c r="A45" s="141" t="s">
        <v>270</v>
      </c>
      <c r="B45" s="142"/>
      <c r="C45" s="142"/>
      <c r="D45" s="142"/>
      <c r="E45" s="142"/>
      <c r="F45" s="142"/>
      <c r="G45" s="142"/>
      <c r="H45" s="142"/>
      <c r="I45" s="142"/>
      <c r="J45" s="142"/>
      <c r="K45" s="142"/>
      <c r="L45" s="142"/>
      <c r="M45" s="142"/>
      <c r="N45" s="142"/>
      <c r="O45" s="142"/>
      <c r="P45" s="142"/>
      <c r="Q45" s="142"/>
      <c r="R45" s="142"/>
      <c r="S45" s="142"/>
      <c r="T45" s="142"/>
      <c r="U45" s="142"/>
      <c r="V45" s="142"/>
      <c r="W45" s="142"/>
      <c r="X45" s="143"/>
    </row>
    <row r="46" spans="1:35" ht="45" customHeight="1" x14ac:dyDescent="0.15">
      <c r="A46" s="144" t="s">
        <v>269</v>
      </c>
      <c r="B46" s="145"/>
      <c r="C46" s="145"/>
      <c r="D46" s="145"/>
      <c r="E46" s="145"/>
      <c r="F46" s="145"/>
      <c r="G46" s="145"/>
      <c r="H46" s="145"/>
      <c r="I46" s="145"/>
      <c r="J46" s="145"/>
      <c r="K46" s="145"/>
      <c r="L46" s="145"/>
      <c r="M46" s="145"/>
      <c r="N46" s="145"/>
      <c r="O46" s="145"/>
      <c r="P46" s="145"/>
      <c r="Q46" s="145"/>
      <c r="R46" s="145"/>
      <c r="S46" s="145"/>
      <c r="T46" s="145"/>
      <c r="U46" s="145"/>
      <c r="V46" s="145"/>
      <c r="W46" s="145"/>
      <c r="X46" s="146"/>
    </row>
    <row r="47" spans="1:35" ht="21" customHeight="1" x14ac:dyDescent="0.15">
      <c r="A47" s="125" t="s">
        <v>159</v>
      </c>
      <c r="B47" s="125"/>
      <c r="C47" s="125"/>
      <c r="D47" s="125"/>
      <c r="E47" s="125"/>
      <c r="F47" s="125"/>
      <c r="G47" s="125"/>
      <c r="H47" s="125"/>
      <c r="I47" s="125"/>
      <c r="J47" s="125"/>
      <c r="K47" s="125"/>
      <c r="L47" s="125"/>
      <c r="M47" s="125"/>
      <c r="N47" s="125"/>
      <c r="O47" s="125"/>
      <c r="P47" s="125"/>
      <c r="Q47" s="125"/>
      <c r="R47" s="125"/>
      <c r="S47" s="125"/>
      <c r="T47" s="125"/>
      <c r="U47" s="125"/>
      <c r="V47" s="125"/>
      <c r="W47" s="125"/>
      <c r="X47" s="125"/>
    </row>
    <row r="48" spans="1:35" ht="4.5" customHeight="1" x14ac:dyDescent="0.15">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row>
    <row r="49" spans="1:23" ht="29.1" customHeight="1" x14ac:dyDescent="0.15">
      <c r="A49" s="127"/>
      <c r="B49" s="127"/>
      <c r="C49" s="127"/>
      <c r="D49" s="127"/>
      <c r="E49" s="127"/>
      <c r="F49" s="127"/>
      <c r="G49" s="127"/>
      <c r="H49" s="127"/>
      <c r="I49" s="127"/>
      <c r="J49" s="127"/>
      <c r="K49" s="127"/>
      <c r="L49" s="127"/>
      <c r="M49" s="128"/>
      <c r="N49" s="129" t="s">
        <v>7</v>
      </c>
      <c r="O49" s="129"/>
      <c r="P49" s="130"/>
      <c r="Q49" s="130"/>
      <c r="R49" s="130"/>
      <c r="S49" s="129" t="s">
        <v>8</v>
      </c>
      <c r="T49" s="129"/>
      <c r="U49" s="131"/>
      <c r="V49" s="132"/>
      <c r="W49" s="133"/>
    </row>
  </sheetData>
  <mergeCells count="267">
    <mergeCell ref="B29:D29"/>
    <mergeCell ref="J29:K29"/>
    <mergeCell ref="L29:N29"/>
    <mergeCell ref="A1:X1"/>
    <mergeCell ref="A2:D2"/>
    <mergeCell ref="E2:I2"/>
    <mergeCell ref="J2:N2"/>
    <mergeCell ref="O2:S2"/>
    <mergeCell ref="T2:X2"/>
    <mergeCell ref="A7:D7"/>
    <mergeCell ref="E7:I7"/>
    <mergeCell ref="J7:N7"/>
    <mergeCell ref="O7:S7"/>
    <mergeCell ref="T7:X7"/>
    <mergeCell ref="A8:D8"/>
    <mergeCell ref="E8:I8"/>
    <mergeCell ref="J8:N8"/>
    <mergeCell ref="A3:D3"/>
    <mergeCell ref="E3:I3"/>
    <mergeCell ref="J3:N3"/>
    <mergeCell ref="O3:S3"/>
    <mergeCell ref="T3:X3"/>
    <mergeCell ref="E4:I4"/>
    <mergeCell ref="J4:N4"/>
    <mergeCell ref="O4:S4"/>
    <mergeCell ref="T4:X4"/>
    <mergeCell ref="A6:D6"/>
    <mergeCell ref="E6:I6"/>
    <mergeCell ref="J6:N6"/>
    <mergeCell ref="O6:S6"/>
    <mergeCell ref="T6:X6"/>
    <mergeCell ref="O8:S8"/>
    <mergeCell ref="T8:X8"/>
    <mergeCell ref="A4:D5"/>
    <mergeCell ref="J5:N5"/>
    <mergeCell ref="O5:S5"/>
    <mergeCell ref="T5:X5"/>
    <mergeCell ref="E5:I5"/>
    <mergeCell ref="A9:D9"/>
    <mergeCell ref="E9:I9"/>
    <mergeCell ref="J9:N9"/>
    <mergeCell ref="O9:S9"/>
    <mergeCell ref="T9:X9"/>
    <mergeCell ref="A10:D10"/>
    <mergeCell ref="E10:I10"/>
    <mergeCell ref="J10:N10"/>
    <mergeCell ref="O10:S10"/>
    <mergeCell ref="T10:X10"/>
    <mergeCell ref="A11:D11"/>
    <mergeCell ref="E11:I11"/>
    <mergeCell ref="J11:N11"/>
    <mergeCell ref="O11:S11"/>
    <mergeCell ref="T11:X11"/>
    <mergeCell ref="A12:D12"/>
    <mergeCell ref="E12:I12"/>
    <mergeCell ref="J12:N12"/>
    <mergeCell ref="O12:S12"/>
    <mergeCell ref="T12:X12"/>
    <mergeCell ref="A13:D13"/>
    <mergeCell ref="E13:I13"/>
    <mergeCell ref="J13:N13"/>
    <mergeCell ref="O13:S13"/>
    <mergeCell ref="T13:X13"/>
    <mergeCell ref="A14:D14"/>
    <mergeCell ref="E14:I14"/>
    <mergeCell ref="J14:N14"/>
    <mergeCell ref="O14:S14"/>
    <mergeCell ref="T14:X14"/>
    <mergeCell ref="R16:S16"/>
    <mergeCell ref="T16:V16"/>
    <mergeCell ref="W16:X16"/>
    <mergeCell ref="A17:D17"/>
    <mergeCell ref="E17:I17"/>
    <mergeCell ref="J17:N17"/>
    <mergeCell ref="O17:S17"/>
    <mergeCell ref="T17:X17"/>
    <mergeCell ref="A15:D15"/>
    <mergeCell ref="E15:I15"/>
    <mergeCell ref="J15:N15"/>
    <mergeCell ref="O15:S15"/>
    <mergeCell ref="T15:X15"/>
    <mergeCell ref="A16:D16"/>
    <mergeCell ref="E16:I16"/>
    <mergeCell ref="J16:L16"/>
    <mergeCell ref="M16:N16"/>
    <mergeCell ref="O16:Q16"/>
    <mergeCell ref="Q18:S18"/>
    <mergeCell ref="T18:U18"/>
    <mergeCell ref="V18:X18"/>
    <mergeCell ref="A19:A34"/>
    <mergeCell ref="B19:D19"/>
    <mergeCell ref="E19:F19"/>
    <mergeCell ref="G19:I19"/>
    <mergeCell ref="J19:K19"/>
    <mergeCell ref="L19:N19"/>
    <mergeCell ref="O19:P19"/>
    <mergeCell ref="A18:D18"/>
    <mergeCell ref="E18:F18"/>
    <mergeCell ref="G18:I18"/>
    <mergeCell ref="J18:K18"/>
    <mergeCell ref="L18:N18"/>
    <mergeCell ref="O18:P18"/>
    <mergeCell ref="Q19:S19"/>
    <mergeCell ref="T19:U19"/>
    <mergeCell ref="V19:X19"/>
    <mergeCell ref="B20:D20"/>
    <mergeCell ref="E20:F20"/>
    <mergeCell ref="G20:I20"/>
    <mergeCell ref="J20:K20"/>
    <mergeCell ref="L20:N20"/>
    <mergeCell ref="O20:P20"/>
    <mergeCell ref="Q20:S20"/>
    <mergeCell ref="T20:U20"/>
    <mergeCell ref="V20:X20"/>
    <mergeCell ref="B21:D21"/>
    <mergeCell ref="E21:F21"/>
    <mergeCell ref="G21:I21"/>
    <mergeCell ref="J21:K21"/>
    <mergeCell ref="L21:N21"/>
    <mergeCell ref="O21:P21"/>
    <mergeCell ref="Q21:S21"/>
    <mergeCell ref="T21:U21"/>
    <mergeCell ref="V21:X21"/>
    <mergeCell ref="B22:D22"/>
    <mergeCell ref="E22:F22"/>
    <mergeCell ref="G22:I22"/>
    <mergeCell ref="J22:K22"/>
    <mergeCell ref="L22:N22"/>
    <mergeCell ref="O22:P22"/>
    <mergeCell ref="Q22:S22"/>
    <mergeCell ref="T22:U22"/>
    <mergeCell ref="V22:X22"/>
    <mergeCell ref="Q23:S23"/>
    <mergeCell ref="T23:U23"/>
    <mergeCell ref="V23:X23"/>
    <mergeCell ref="B24:D24"/>
    <mergeCell ref="E24:F24"/>
    <mergeCell ref="G24:I24"/>
    <mergeCell ref="J24:K24"/>
    <mergeCell ref="L24:N24"/>
    <mergeCell ref="O24:P24"/>
    <mergeCell ref="Q24:S24"/>
    <mergeCell ref="B23:D23"/>
    <mergeCell ref="E23:F23"/>
    <mergeCell ref="G23:I23"/>
    <mergeCell ref="J23:K23"/>
    <mergeCell ref="L23:N23"/>
    <mergeCell ref="O23:P23"/>
    <mergeCell ref="T24:U24"/>
    <mergeCell ref="V24:X24"/>
    <mergeCell ref="B25:D25"/>
    <mergeCell ref="E25:F25"/>
    <mergeCell ref="G25:I25"/>
    <mergeCell ref="J25:K25"/>
    <mergeCell ref="L25:N25"/>
    <mergeCell ref="O25:P25"/>
    <mergeCell ref="Q25:S25"/>
    <mergeCell ref="T25:U25"/>
    <mergeCell ref="V25:X25"/>
    <mergeCell ref="B26:D26"/>
    <mergeCell ref="E26:F26"/>
    <mergeCell ref="G26:I26"/>
    <mergeCell ref="J26:K26"/>
    <mergeCell ref="L26:N26"/>
    <mergeCell ref="O26:P26"/>
    <mergeCell ref="Q26:S26"/>
    <mergeCell ref="T26:U26"/>
    <mergeCell ref="V26:X26"/>
    <mergeCell ref="B28:D28"/>
    <mergeCell ref="E28:F28"/>
    <mergeCell ref="G28:I28"/>
    <mergeCell ref="J28:K28"/>
    <mergeCell ref="L28:N28"/>
    <mergeCell ref="O28:P28"/>
    <mergeCell ref="Q28:S28"/>
    <mergeCell ref="B27:D27"/>
    <mergeCell ref="E27:F27"/>
    <mergeCell ref="G27:I27"/>
    <mergeCell ref="J27:K27"/>
    <mergeCell ref="L27:N27"/>
    <mergeCell ref="O27:P27"/>
    <mergeCell ref="E30:F30"/>
    <mergeCell ref="G30:I30"/>
    <mergeCell ref="J30:K30"/>
    <mergeCell ref="L30:N30"/>
    <mergeCell ref="O30:P30"/>
    <mergeCell ref="Q30:S30"/>
    <mergeCell ref="T30:U30"/>
    <mergeCell ref="V30:X30"/>
    <mergeCell ref="Q27:S27"/>
    <mergeCell ref="T27:U27"/>
    <mergeCell ref="V27:X27"/>
    <mergeCell ref="T28:U28"/>
    <mergeCell ref="V28:X28"/>
    <mergeCell ref="E29:F29"/>
    <mergeCell ref="G29:I29"/>
    <mergeCell ref="Q29:S29"/>
    <mergeCell ref="V29:X29"/>
    <mergeCell ref="O29:P29"/>
    <mergeCell ref="T29:U29"/>
    <mergeCell ref="A39:I39"/>
    <mergeCell ref="J39:N39"/>
    <mergeCell ref="O39:S39"/>
    <mergeCell ref="T39:X39"/>
    <mergeCell ref="A35:A37"/>
    <mergeCell ref="B35:D35"/>
    <mergeCell ref="E35:I35"/>
    <mergeCell ref="J35:K35"/>
    <mergeCell ref="O35:P35"/>
    <mergeCell ref="T35:U35"/>
    <mergeCell ref="B36:D36"/>
    <mergeCell ref="E36:I36"/>
    <mergeCell ref="J36:K36"/>
    <mergeCell ref="O36:P36"/>
    <mergeCell ref="T36:U36"/>
    <mergeCell ref="B37:D37"/>
    <mergeCell ref="E37:I37"/>
    <mergeCell ref="J37:K37"/>
    <mergeCell ref="O37:P37"/>
    <mergeCell ref="T33:U33"/>
    <mergeCell ref="V33:X33"/>
    <mergeCell ref="A47:X47"/>
    <mergeCell ref="A48:X48"/>
    <mergeCell ref="A49:M49"/>
    <mergeCell ref="N49:O49"/>
    <mergeCell ref="P49:R49"/>
    <mergeCell ref="S49:T49"/>
    <mergeCell ref="U49:W49"/>
    <mergeCell ref="A41:X41"/>
    <mergeCell ref="A42:X42"/>
    <mergeCell ref="A44:X44"/>
    <mergeCell ref="A45:X45"/>
    <mergeCell ref="A46:X46"/>
    <mergeCell ref="A43:X43"/>
    <mergeCell ref="T37:U37"/>
    <mergeCell ref="A38:D38"/>
    <mergeCell ref="J38:N38"/>
    <mergeCell ref="O38:S38"/>
    <mergeCell ref="T38:X38"/>
    <mergeCell ref="A40:I40"/>
    <mergeCell ref="J40:N40"/>
    <mergeCell ref="O40:S40"/>
    <mergeCell ref="T40:X40"/>
    <mergeCell ref="E34:G34"/>
    <mergeCell ref="B33:D34"/>
    <mergeCell ref="J34:L34"/>
    <mergeCell ref="O34:Q34"/>
    <mergeCell ref="T34:V34"/>
    <mergeCell ref="E31:F31"/>
    <mergeCell ref="G31:I31"/>
    <mergeCell ref="J31:K31"/>
    <mergeCell ref="L31:N31"/>
    <mergeCell ref="O31:P31"/>
    <mergeCell ref="Q31:S31"/>
    <mergeCell ref="T31:U31"/>
    <mergeCell ref="V31:X31"/>
    <mergeCell ref="B30:C32"/>
    <mergeCell ref="E32:G32"/>
    <mergeCell ref="J32:L32"/>
    <mergeCell ref="O32:Q32"/>
    <mergeCell ref="T32:V32"/>
    <mergeCell ref="E33:F33"/>
    <mergeCell ref="G33:I33"/>
    <mergeCell ref="J33:K33"/>
    <mergeCell ref="L33:N33"/>
    <mergeCell ref="O33:P33"/>
    <mergeCell ref="Q33:S33"/>
  </mergeCells>
  <phoneticPr fontId="3"/>
  <conditionalFormatting sqref="J16">
    <cfRule type="containsBlanks" dxfId="69" priority="147">
      <formula>LEN(TRIM(J16))=0</formula>
    </cfRule>
  </conditionalFormatting>
  <conditionalFormatting sqref="J17:N17">
    <cfRule type="containsBlanks" dxfId="68" priority="148">
      <formula>LEN(TRIM(J17))=0</formula>
    </cfRule>
  </conditionalFormatting>
  <conditionalFormatting sqref="L36">
    <cfRule type="containsBlanks" dxfId="67" priority="149">
      <formula>LEN(TRIM(L36))=0</formula>
    </cfRule>
  </conditionalFormatting>
  <conditionalFormatting sqref="L37">
    <cfRule type="containsBlanks" dxfId="66" priority="151">
      <formula>LEN(TRIM(L37))=0</formula>
    </cfRule>
  </conditionalFormatting>
  <conditionalFormatting sqref="J7:N7">
    <cfRule type="containsBlanks" dxfId="65" priority="142">
      <formula>LEN(TRIM(J7))=0</formula>
    </cfRule>
  </conditionalFormatting>
  <conditionalFormatting sqref="J11">
    <cfRule type="containsBlanks" dxfId="64" priority="144">
      <formula>LEN(TRIM(J11))=0</formula>
    </cfRule>
  </conditionalFormatting>
  <conditionalFormatting sqref="J12:N12">
    <cfRule type="containsBlanks" dxfId="63" priority="145">
      <formula>LEN(TRIM(J12))=0</formula>
    </cfRule>
  </conditionalFormatting>
  <conditionalFormatting sqref="J13:N13">
    <cfRule type="containsBlanks" dxfId="62" priority="146">
      <formula>LEN(TRIM(J13))=0</formula>
    </cfRule>
  </conditionalFormatting>
  <conditionalFormatting sqref="J8">
    <cfRule type="containsBlanks" dxfId="61" priority="143">
      <formula>LEN(TRIM(J8))=0</formula>
    </cfRule>
  </conditionalFormatting>
  <conditionalFormatting sqref="O40 T40">
    <cfRule type="expression" dxfId="60" priority="139">
      <formula>$J$27="○"</formula>
    </cfRule>
  </conditionalFormatting>
  <conditionalFormatting sqref="L35">
    <cfRule type="containsBlanks" dxfId="59" priority="150">
      <formula>LEN(TRIM(L35))=0</formula>
    </cfRule>
  </conditionalFormatting>
  <conditionalFormatting sqref="J35:K35 T35:U35">
    <cfRule type="expression" dxfId="58" priority="138">
      <formula>$J$35="決定日"</formula>
    </cfRule>
  </conditionalFormatting>
  <conditionalFormatting sqref="J36:K36 T36:U36">
    <cfRule type="expression" dxfId="57" priority="137">
      <formula>$J$36="決定日"</formula>
    </cfRule>
  </conditionalFormatting>
  <conditionalFormatting sqref="J10:N10">
    <cfRule type="containsBlanks" dxfId="56" priority="134">
      <formula>LEN(TRIM(J10))=0</formula>
    </cfRule>
  </conditionalFormatting>
  <conditionalFormatting sqref="J38:N38">
    <cfRule type="expression" dxfId="55" priority="3">
      <formula>AND($J$21="○",$J$16="日帰り")</formula>
    </cfRule>
    <cfRule type="expression" dxfId="54" priority="133">
      <formula>AND($J$22="○",$J$16="日帰り")</formula>
    </cfRule>
  </conditionalFormatting>
  <conditionalFormatting sqref="J9:N9">
    <cfRule type="containsBlanks" dxfId="53" priority="128">
      <formula>LEN(TRIM(J9))=0</formula>
    </cfRule>
  </conditionalFormatting>
  <conditionalFormatting sqref="O16 T16">
    <cfRule type="containsBlanks" dxfId="52" priority="123">
      <formula>LEN(TRIM(O16))=0</formula>
    </cfRule>
  </conditionalFormatting>
  <conditionalFormatting sqref="O17:X17">
    <cfRule type="containsBlanks" dxfId="51" priority="124">
      <formula>LEN(TRIM(O17))=0</formula>
    </cfRule>
  </conditionalFormatting>
  <conditionalFormatting sqref="Q36 V36">
    <cfRule type="containsBlanks" dxfId="50" priority="125">
      <formula>LEN(TRIM(Q36))=0</formula>
    </cfRule>
  </conditionalFormatting>
  <conditionalFormatting sqref="Q37 V37">
    <cfRule type="containsBlanks" dxfId="49" priority="127">
      <formula>LEN(TRIM(Q37))=0</formula>
    </cfRule>
  </conditionalFormatting>
  <conditionalFormatting sqref="O7:X7">
    <cfRule type="containsBlanks" dxfId="48" priority="118">
      <formula>LEN(TRIM(O7))=0</formula>
    </cfRule>
  </conditionalFormatting>
  <conditionalFormatting sqref="O11 T11">
    <cfRule type="containsBlanks" dxfId="47" priority="120">
      <formula>LEN(TRIM(O11))=0</formula>
    </cfRule>
  </conditionalFormatting>
  <conditionalFormatting sqref="O12:X12">
    <cfRule type="containsBlanks" dxfId="46" priority="121">
      <formula>LEN(TRIM(O12))=0</formula>
    </cfRule>
  </conditionalFormatting>
  <conditionalFormatting sqref="O13:X13">
    <cfRule type="containsBlanks" dxfId="45" priority="122">
      <formula>LEN(TRIM(O13))=0</formula>
    </cfRule>
  </conditionalFormatting>
  <conditionalFormatting sqref="O8 T8">
    <cfRule type="containsBlanks" dxfId="44" priority="119">
      <formula>LEN(TRIM(O8))=0</formula>
    </cfRule>
  </conditionalFormatting>
  <conditionalFormatting sqref="Q35 V35">
    <cfRule type="containsBlanks" dxfId="43" priority="126">
      <formula>LEN(TRIM(Q35))=0</formula>
    </cfRule>
  </conditionalFormatting>
  <conditionalFormatting sqref="O35:P35">
    <cfRule type="expression" dxfId="42" priority="115">
      <formula>$J$35="決定日"</formula>
    </cfRule>
  </conditionalFormatting>
  <conditionalFormatting sqref="O36:P36">
    <cfRule type="expression" dxfId="41" priority="114">
      <formula>$J$36="決定日"</formula>
    </cfRule>
  </conditionalFormatting>
  <conditionalFormatting sqref="O9:X9">
    <cfRule type="containsBlanks" dxfId="40" priority="112">
      <formula>LEN(TRIM(O9))=0</formula>
    </cfRule>
  </conditionalFormatting>
  <conditionalFormatting sqref="O10:X10">
    <cfRule type="containsBlanks" dxfId="39" priority="113">
      <formula>LEN(TRIM(O10))=0</formula>
    </cfRule>
  </conditionalFormatting>
  <conditionalFormatting sqref="O38:S38">
    <cfRule type="expression" dxfId="38" priority="2">
      <formula>AND($O$22="○",$O$16="日帰り")</formula>
    </cfRule>
    <cfRule type="expression" dxfId="37" priority="111">
      <formula>AND($O$22="○",$O$16="日帰り")</formula>
    </cfRule>
  </conditionalFormatting>
  <conditionalFormatting sqref="T38:X38">
    <cfRule type="expression" dxfId="36" priority="1">
      <formula>AND($T$22="○",$T$16="日帰り")</formula>
    </cfRule>
    <cfRule type="expression" dxfId="35" priority="110">
      <formula>AND($T$22="○",$T$16="日帰り")</formula>
    </cfRule>
  </conditionalFormatting>
  <conditionalFormatting sqref="O14:S14">
    <cfRule type="containsBlanks" dxfId="34" priority="99">
      <formula>LEN(TRIM(O14))=0</formula>
    </cfRule>
  </conditionalFormatting>
  <conditionalFormatting sqref="T14:X14">
    <cfRule type="containsBlanks" dxfId="33" priority="98">
      <formula>LEN(TRIM(T14))=0</formula>
    </cfRule>
  </conditionalFormatting>
  <conditionalFormatting sqref="J14:N14">
    <cfRule type="containsBlanks" dxfId="32" priority="100">
      <formula>LEN(TRIM(J14))=0</formula>
    </cfRule>
  </conditionalFormatting>
  <conditionalFormatting sqref="O4:S4 O5">
    <cfRule type="containsBlanks" dxfId="31" priority="87">
      <formula>LEN(TRIM(O4))=0</formula>
    </cfRule>
  </conditionalFormatting>
  <conditionalFormatting sqref="T4:X4 T5">
    <cfRule type="containsBlanks" dxfId="30" priority="86">
      <formula>LEN(TRIM(T4))=0</formula>
    </cfRule>
  </conditionalFormatting>
  <conditionalFormatting sqref="J4:N4 J5">
    <cfRule type="containsBlanks" dxfId="29" priority="88">
      <formula>LEN(TRIM(J4))=0</formula>
    </cfRule>
  </conditionalFormatting>
  <conditionalFormatting sqref="J6:N6">
    <cfRule type="containsBlanks" dxfId="28" priority="85">
      <formula>LEN(TRIM(J6))=0</formula>
    </cfRule>
  </conditionalFormatting>
  <conditionalFormatting sqref="O6:S6">
    <cfRule type="containsBlanks" dxfId="27" priority="84">
      <formula>LEN(TRIM(O6))=0</formula>
    </cfRule>
  </conditionalFormatting>
  <conditionalFormatting sqref="T6:X6">
    <cfRule type="containsBlanks" dxfId="26" priority="83">
      <formula>LEN(TRIM(T6))=0</formula>
    </cfRule>
  </conditionalFormatting>
  <conditionalFormatting sqref="J15:N15">
    <cfRule type="containsBlanks" dxfId="25" priority="82">
      <formula>LEN(TRIM(J15))=0</formula>
    </cfRule>
  </conditionalFormatting>
  <conditionalFormatting sqref="O15:S15">
    <cfRule type="containsBlanks" dxfId="24" priority="81">
      <formula>LEN(TRIM(O15))=0</formula>
    </cfRule>
  </conditionalFormatting>
  <conditionalFormatting sqref="T15:X15">
    <cfRule type="containsBlanks" dxfId="23" priority="80">
      <formula>LEN(TRIM(T15))=0</formula>
    </cfRule>
  </conditionalFormatting>
  <conditionalFormatting sqref="J3:N3">
    <cfRule type="expression" dxfId="22" priority="51">
      <formula>$J$3=""</formula>
    </cfRule>
  </conditionalFormatting>
  <conditionalFormatting sqref="O3:S3">
    <cfRule type="expression" dxfId="21" priority="50">
      <formula>$O$3=""</formula>
    </cfRule>
  </conditionalFormatting>
  <conditionalFormatting sqref="T3:X3">
    <cfRule type="expression" dxfId="20" priority="49">
      <formula>$T$3=""</formula>
    </cfRule>
  </conditionalFormatting>
  <conditionalFormatting sqref="A1:X1">
    <cfRule type="expression" dxfId="19" priority="48">
      <formula>LEN($Y$1)=1</formula>
    </cfRule>
  </conditionalFormatting>
  <conditionalFormatting sqref="J40">
    <cfRule type="expression" dxfId="18" priority="23">
      <formula>$J$27="○"</formula>
    </cfRule>
  </conditionalFormatting>
  <dataValidations count="15">
    <dataValidation type="list" allowBlank="1" showInputMessage="1" showErrorMessage="1" error="選択式となっています。コメント入力する際は、特記事項に入力してください。" sqref="O33:P33 J33:K33 J19:K31 T33:U33 O19:P31 T19:U31">
      <formula1>オプション</formula1>
    </dataValidation>
    <dataValidation type="list" allowBlank="1" showInputMessage="1" showErrorMessage="1" sqref="J35:K37 O35:P37 T35:U37">
      <formula1>決定日</formula1>
    </dataValidation>
    <dataValidation allowBlank="1" showInputMessage="1" showErrorMessage="1" error="選択式となっています。コメント入力する際は、特記事項に入力してください。" sqref="O40 T40 R19:S26 W19:X26 M19:N26 E33:G33 E34 E32 W34 R34 L33:N33 Q33:S33 V19:V31 E31:G31 H30:I34 L19:L31 M28:N31 J40 E19:E30 F30 F19:F28 G19:G30 H19:I28 R28:S31 Q19:Q31 W28:X31 V33:X33"/>
    <dataValidation type="list" allowBlank="1" showInputMessage="1" showErrorMessage="1" sqref="A1:X1">
      <formula1>タイトル</formula1>
    </dataValidation>
    <dataValidation type="list" allowBlank="1" showInputMessage="1" showErrorMessage="1" sqref="J4:X4">
      <formula1>保険の種類</formula1>
    </dataValidation>
    <dataValidation type="list" allowBlank="1" showInputMessage="1" showErrorMessage="1" sqref="J10:X10">
      <formula1>性別</formula1>
    </dataValidation>
    <dataValidation type="list" allowBlank="1" showInputMessage="1" showErrorMessage="1" sqref="J6:X6 J15:X15">
      <formula1>有無</formula1>
    </dataValidation>
    <dataValidation type="list" allowBlank="1" showInputMessage="1" showErrorMessage="1" sqref="J16:L16 O16:Q16 T16:V16">
      <formula1>コース</formula1>
    </dataValidation>
    <dataValidation type="list" allowBlank="1" showInputMessage="1" showErrorMessage="1" sqref="J17:X17">
      <formula1>胃部検査</formula1>
    </dataValidation>
    <dataValidation type="list" allowBlank="1" showInputMessage="1" showErrorMessage="1" sqref="J32:L32 O32:Q32 T32:V32 J34:L34">
      <formula1>乳がん提携医療機関</formula1>
    </dataValidation>
    <dataValidation type="list" allowBlank="1" showInputMessage="1" showErrorMessage="1" sqref="N32 S32 X32 N34">
      <formula1>時間</formula1>
    </dataValidation>
    <dataValidation imeMode="halfAlpha" allowBlank="1" showInputMessage="1" showErrorMessage="1" sqref="J3:X3 J14:X14 J11:X12"/>
    <dataValidation imeMode="fullKatakana" allowBlank="1" showInputMessage="1" showErrorMessage="1" sqref="J8:X8"/>
    <dataValidation type="list" allowBlank="1" showInputMessage="1" showErrorMessage="1" error="選択式となっています。コメント入力する際は、特記事項に入力してください。" sqref="T34:V34 O34:Q34">
      <formula1>子宮がん提携医療機関</formula1>
    </dataValidation>
    <dataValidation type="list" allowBlank="1" showInputMessage="1" showErrorMessage="1" error="選択式となっています。コメント入力する際は、特記事項に入力してください。" sqref="X34 S34">
      <formula1>時間</formula1>
    </dataValidation>
  </dataValidations>
  <printOptions horizontalCentered="1"/>
  <pageMargins left="0.45" right="0.19685039370078741" top="0.19685039370078741" bottom="0.19685039370078741" header="0.27559055118110237" footer="0.23622047244094491"/>
  <pageSetup paperSize="9" scale="92" orientation="portrait" cellComments="asDisplayed" copies="2" r:id="rId1"/>
  <headerFooter alignWithMargins="0">
    <oddHeader xml:space="preserve">&amp;R&amp;"ＭＳ Ｐゴシック,斜体"&amp;9ホームページ用
</oddHead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2" id="{1CEFB110-658A-445C-97C6-CF2AE13DD8D8}">
            <xm:f>AND(OR($J$30="○",$J$31="○",$J$16=Sheet2!$E$9,$J$16=Sheet2!$E$10),OR($J$32="",$J$32="医療機関名"))</xm:f>
            <x14:dxf>
              <fill>
                <patternFill>
                  <bgColor theme="9" tint="0.79998168889431442"/>
                </patternFill>
              </fill>
            </x14:dxf>
          </x14:cfRule>
          <xm:sqref>J32:L32</xm:sqref>
        </x14:conditionalFormatting>
        <x14:conditionalFormatting xmlns:xm="http://schemas.microsoft.com/office/excel/2006/main">
          <x14:cfRule type="expression" priority="21" id="{0BD98F89-B586-408B-A479-439AA07874D5}">
            <xm:f>AND(OR($J$30="○",$J$31="○",$J$16=Sheet2!$E$9,$J$16=Sheet2!$E$10),$M$32="")</xm:f>
            <x14:dxf>
              <fill>
                <patternFill>
                  <bgColor theme="9" tint="0.79998168889431442"/>
                </patternFill>
              </fill>
            </x14:dxf>
          </x14:cfRule>
          <xm:sqref>M32</xm:sqref>
        </x14:conditionalFormatting>
        <x14:conditionalFormatting xmlns:xm="http://schemas.microsoft.com/office/excel/2006/main">
          <x14:cfRule type="expression" priority="20" id="{41816A33-B22A-4990-8502-95614630D391}">
            <xm:f>AND(OR($J$30="○",$J$31="○",$J$16=Sheet2!$E$9,$J$16=Sheet2!$E$10),OR($N$32="",$N$32="時間"))</xm:f>
            <x14:dxf>
              <fill>
                <patternFill>
                  <bgColor theme="9" tint="0.79998168889431442"/>
                </patternFill>
              </fill>
            </x14:dxf>
          </x14:cfRule>
          <xm:sqref>N32</xm:sqref>
        </x14:conditionalFormatting>
        <x14:conditionalFormatting xmlns:xm="http://schemas.microsoft.com/office/excel/2006/main">
          <x14:cfRule type="expression" priority="19" id="{2EB96B5E-A941-45FF-B79D-739DFE49A896}">
            <xm:f>AND(OR($O$30="○",$O$31="○",$J$16=Sheet2!$E$9,$J$16=Sheet2!$E$10),OR($O$32="",$O$32="医療機関名"))</xm:f>
            <x14:dxf>
              <fill>
                <patternFill>
                  <bgColor theme="9" tint="0.79998168889431442"/>
                </patternFill>
              </fill>
            </x14:dxf>
          </x14:cfRule>
          <xm:sqref>O32:Q32</xm:sqref>
        </x14:conditionalFormatting>
        <x14:conditionalFormatting xmlns:xm="http://schemas.microsoft.com/office/excel/2006/main">
          <x14:cfRule type="expression" priority="18" id="{F444177F-7CCE-4657-B383-EE20372B4075}">
            <xm:f>AND(OR($O$30="○",$O$31="○",$O$16=Sheet2!$E$9,$O$16=Sheet2!$E$10),$R$32="")</xm:f>
            <x14:dxf>
              <fill>
                <patternFill>
                  <bgColor theme="9" tint="0.79998168889431442"/>
                </patternFill>
              </fill>
            </x14:dxf>
          </x14:cfRule>
          <xm:sqref>R32</xm:sqref>
        </x14:conditionalFormatting>
        <x14:conditionalFormatting xmlns:xm="http://schemas.microsoft.com/office/excel/2006/main">
          <x14:cfRule type="expression" priority="17" id="{1D7A69F6-A392-424C-93CA-19CAE42278D4}">
            <xm:f>AND(OR($O$30="○",$O$31="○",$J$16=Sheet2!$E$9,$J$16=Sheet2!$E$10),OR($S$32="",$S$32="時間"))</xm:f>
            <x14:dxf>
              <fill>
                <patternFill>
                  <bgColor theme="9" tint="0.79998168889431442"/>
                </patternFill>
              </fill>
            </x14:dxf>
          </x14:cfRule>
          <xm:sqref>S32</xm:sqref>
        </x14:conditionalFormatting>
        <x14:conditionalFormatting xmlns:xm="http://schemas.microsoft.com/office/excel/2006/main">
          <x14:cfRule type="expression" priority="16" id="{A2291A40-20AE-4E93-BCE0-74E3493A5BF0}">
            <xm:f>AND(OR($T$30="○",$T$31="○",$T$16=Sheet2!$E$9,$T$16=Sheet2!$E$10),OR($T$32="",$T$32="医療機関名"))</xm:f>
            <x14:dxf>
              <fill>
                <patternFill>
                  <bgColor theme="9" tint="0.79998168889431442"/>
                </patternFill>
              </fill>
            </x14:dxf>
          </x14:cfRule>
          <xm:sqref>T32:V32</xm:sqref>
        </x14:conditionalFormatting>
        <x14:conditionalFormatting xmlns:xm="http://schemas.microsoft.com/office/excel/2006/main">
          <x14:cfRule type="expression" priority="15" id="{F8E35B3A-B392-44A3-AC45-050AC67F870B}">
            <xm:f>AND(OR($T$30="○",$T$31="○",$T$16=Sheet2!$E$9,$T$16=Sheet2!$E$10),$R$32="")</xm:f>
            <x14:dxf>
              <fill>
                <patternFill>
                  <bgColor theme="9" tint="0.79998168889431442"/>
                </patternFill>
              </fill>
            </x14:dxf>
          </x14:cfRule>
          <xm:sqref>W32</xm:sqref>
        </x14:conditionalFormatting>
        <x14:conditionalFormatting xmlns:xm="http://schemas.microsoft.com/office/excel/2006/main">
          <x14:cfRule type="expression" priority="14" id="{2AC1E2A0-AF9F-4FCE-9242-37ADC5D54F90}">
            <xm:f>AND(OR($T$30="○",$T$31="○",$T$16=Sheet2!$E$9,$T$16=Sheet2!$E$10),OR($X$32="",$X$32="時間"))</xm:f>
            <x14:dxf>
              <fill>
                <patternFill>
                  <bgColor theme="9" tint="0.79998168889431442"/>
                </patternFill>
              </fill>
            </x14:dxf>
          </x14:cfRule>
          <xm:sqref>X32</xm:sqref>
        </x14:conditionalFormatting>
        <x14:conditionalFormatting xmlns:xm="http://schemas.microsoft.com/office/excel/2006/main">
          <x14:cfRule type="expression" priority="13" id="{0EFC81DF-6238-4F1A-A984-2DD5AD05B5B4}">
            <xm:f>AND(OR($J$33="○",$J$16=Sheet2!$E$11,$J$16=Sheet2!$E$12),OR($J$34="",$J$34="医療機関名"))</xm:f>
            <x14:dxf>
              <fill>
                <patternFill>
                  <bgColor theme="9" tint="0.79998168889431442"/>
                </patternFill>
              </fill>
            </x14:dxf>
          </x14:cfRule>
          <xm:sqref>J34:L34</xm:sqref>
        </x14:conditionalFormatting>
        <x14:conditionalFormatting xmlns:xm="http://schemas.microsoft.com/office/excel/2006/main">
          <x14:cfRule type="expression" priority="12" id="{0A430F15-42A3-40F2-B0D8-E2C0FDFCB268}">
            <xm:f>AND(OR($J$30="○",$J$31="○",$J$16=Sheet2!$E$9,$J$16=Sheet2!$E$10),$M$32="")</xm:f>
            <x14:dxf>
              <fill>
                <patternFill>
                  <bgColor theme="9" tint="0.79998168889431442"/>
                </patternFill>
              </fill>
            </x14:dxf>
          </x14:cfRule>
          <xm:sqref>M34</xm:sqref>
        </x14:conditionalFormatting>
        <x14:conditionalFormatting xmlns:xm="http://schemas.microsoft.com/office/excel/2006/main">
          <x14:cfRule type="expression" priority="11" id="{3D948BD5-235D-4050-813D-22E8D950839E}">
            <xm:f>AND(OR($J$33="○",$J$16=Sheet2!$E$11,$J$16=Sheet2!$E$12),OR($N$34="",$N$34="時間"))</xm:f>
            <x14:dxf>
              <fill>
                <patternFill>
                  <bgColor theme="9" tint="0.79998168889431442"/>
                </patternFill>
              </fill>
            </x14:dxf>
          </x14:cfRule>
          <xm:sqref>N34</xm:sqref>
        </x14:conditionalFormatting>
        <x14:conditionalFormatting xmlns:xm="http://schemas.microsoft.com/office/excel/2006/main">
          <x14:cfRule type="expression" priority="8" id="{A2CE3E60-FA96-47CC-99A5-F354487188CF}">
            <xm:f>AND(OR($T$33="○",$T$16=Sheet2!$E$11,$T$16=Sheet2!$E$12),$W$34="")</xm:f>
            <x14:dxf>
              <fill>
                <patternFill>
                  <bgColor theme="9" tint="0.79998168889431442"/>
                </patternFill>
              </fill>
            </x14:dxf>
          </x14:cfRule>
          <x14:cfRule type="expression" priority="10" id="{264A28C9-0AD0-45DC-AADA-4290709A7810}">
            <xm:f>AND(OR($T$33="○",$T$16=Sheet2!$E$11,$T$16=Sheet2!$E$12),$W$34="")</xm:f>
            <x14:dxf/>
          </x14:cfRule>
          <xm:sqref>W34</xm:sqref>
        </x14:conditionalFormatting>
        <x14:conditionalFormatting xmlns:xm="http://schemas.microsoft.com/office/excel/2006/main">
          <x14:cfRule type="expression" priority="9" id="{E07D4A89-C89E-42B0-95E4-B1C6EE60ECC8}">
            <xm:f>AND(OR($T$33="○",$T$16=Sheet2!$E$11,$T$16=Sheet2!$E$12),OR($X$34="",X34="時間"))</xm:f>
            <x14:dxf>
              <fill>
                <patternFill>
                  <bgColor theme="9" tint="0.79998168889431442"/>
                </patternFill>
              </fill>
            </x14:dxf>
          </x14:cfRule>
          <xm:sqref>X34</xm:sqref>
        </x14:conditionalFormatting>
        <x14:conditionalFormatting xmlns:xm="http://schemas.microsoft.com/office/excel/2006/main">
          <x14:cfRule type="expression" priority="7" id="{14FDA8AB-9C69-4C11-8B2B-B22D5E9FF937}">
            <xm:f>AND(OR($T$33="○",$T$16=Sheet2!$E$11,$T$16=Sheet2!$E$12),OR($T$34="",$T$34="医療機関名"))</xm:f>
            <x14:dxf>
              <fill>
                <patternFill>
                  <bgColor theme="9" tint="0.79998168889431442"/>
                </patternFill>
              </fill>
            </x14:dxf>
          </x14:cfRule>
          <xm:sqref>T34:V34</xm:sqref>
        </x14:conditionalFormatting>
        <x14:conditionalFormatting xmlns:xm="http://schemas.microsoft.com/office/excel/2006/main">
          <x14:cfRule type="expression" priority="6" id="{C455FD64-CCFF-43FD-9AF0-CF38ABC9600B}">
            <xm:f>AND(OR($O$33="○",$O$16=Sheet2!$E$11,$O$16=Sheet2!$E$12),OR($S$34="",$S$34="時間"))</xm:f>
            <x14:dxf>
              <fill>
                <patternFill>
                  <bgColor theme="9" tint="0.79998168889431442"/>
                </patternFill>
              </fill>
            </x14:dxf>
          </x14:cfRule>
          <xm:sqref>S34</xm:sqref>
        </x14:conditionalFormatting>
        <x14:conditionalFormatting xmlns:xm="http://schemas.microsoft.com/office/excel/2006/main">
          <x14:cfRule type="expression" priority="5" id="{7378A29A-AA5F-4D8F-8B2B-B91958234386}">
            <xm:f>AND(OR($O$33="○",$O$16=Sheet2!$E$11,$O$16=Sheet2!$E$12),OR($O$34="",$O$34="医療機関名"))</xm:f>
            <x14:dxf>
              <fill>
                <patternFill>
                  <bgColor theme="9" tint="0.79998168889431442"/>
                </patternFill>
              </fill>
            </x14:dxf>
          </x14:cfRule>
          <xm:sqref>O34:Q34</xm:sqref>
        </x14:conditionalFormatting>
        <x14:conditionalFormatting xmlns:xm="http://schemas.microsoft.com/office/excel/2006/main">
          <x14:cfRule type="expression" priority="4" id="{9D166702-DFB9-432F-B33E-E298CF4A1EAD}">
            <xm:f>AND(OR($O$33="○",$O$16=Sheet2!$E$11,$O$16=Sheet2!$E$12),$S$34="")</xm:f>
            <x14:dxf>
              <fill>
                <patternFill>
                  <bgColor theme="9" tint="0.79998168889431442"/>
                </patternFill>
              </fill>
            </x14:dxf>
          </x14:cfRule>
          <xm:sqref>R34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48"/>
  <sheetViews>
    <sheetView showGridLines="0" topLeftCell="A61" zoomScale="115" zoomScaleNormal="115" workbookViewId="0">
      <selection activeCell="R49" sqref="R49"/>
    </sheetView>
  </sheetViews>
  <sheetFormatPr defaultRowHeight="15" x14ac:dyDescent="0.15"/>
  <cols>
    <col min="1" max="33" width="2.625" style="76" customWidth="1"/>
    <col min="34" max="16384" width="9" style="76"/>
  </cols>
  <sheetData>
    <row r="2" spans="1:33" ht="24" customHeight="1" x14ac:dyDescent="0.15">
      <c r="A2" s="75" t="s">
        <v>305</v>
      </c>
    </row>
    <row r="3" spans="1:33" ht="100.5" customHeight="1" x14ac:dyDescent="0.15">
      <c r="A3" s="295" t="s">
        <v>26</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row>
    <row r="5" spans="1:33" ht="20.25" customHeight="1" x14ac:dyDescent="0.15">
      <c r="A5" s="75" t="s">
        <v>306</v>
      </c>
    </row>
    <row r="6" spans="1:33" ht="36.75" customHeight="1" x14ac:dyDescent="0.15">
      <c r="A6" s="296" t="s">
        <v>24</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row>
    <row r="8" spans="1:33" ht="21" customHeight="1" x14ac:dyDescent="0.15">
      <c r="A8" s="75" t="s">
        <v>307</v>
      </c>
    </row>
    <row r="9" spans="1:33" ht="166.5" customHeight="1" x14ac:dyDescent="0.15">
      <c r="A9" s="296" t="s">
        <v>318</v>
      </c>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row>
    <row r="11" spans="1:33" ht="18.75" customHeight="1" x14ac:dyDescent="0.15">
      <c r="A11" s="75" t="s">
        <v>308</v>
      </c>
    </row>
    <row r="12" spans="1:33" ht="105" customHeight="1" x14ac:dyDescent="0.15">
      <c r="A12" s="298" t="s">
        <v>25</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row>
    <row r="14" spans="1:33" x14ac:dyDescent="0.15">
      <c r="A14" s="75" t="s">
        <v>309</v>
      </c>
    </row>
    <row r="15" spans="1:33" ht="135.75" customHeight="1" x14ac:dyDescent="0.15">
      <c r="A15" s="298" t="s">
        <v>303</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row>
    <row r="16" spans="1:33" ht="19.5" customHeight="1" x14ac:dyDescent="0.15"/>
    <row r="17" spans="1:33" ht="19.5" customHeight="1" x14ac:dyDescent="0.15">
      <c r="A17" s="75" t="s">
        <v>310</v>
      </c>
    </row>
    <row r="18" spans="1:33" ht="104.25" customHeight="1" x14ac:dyDescent="0.15">
      <c r="A18" s="298" t="s">
        <v>319</v>
      </c>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row>
    <row r="20" spans="1:33" ht="18" customHeight="1" x14ac:dyDescent="0.15">
      <c r="A20" s="75" t="s">
        <v>311</v>
      </c>
    </row>
    <row r="21" spans="1:33" ht="69" customHeight="1" x14ac:dyDescent="0.15">
      <c r="A21" s="298" t="s">
        <v>321</v>
      </c>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row>
    <row r="23" spans="1:33" x14ac:dyDescent="0.15">
      <c r="A23" s="75" t="s">
        <v>312</v>
      </c>
    </row>
    <row r="24" spans="1:33" ht="68.25" customHeight="1" x14ac:dyDescent="0.15">
      <c r="A24" s="298" t="s">
        <v>324</v>
      </c>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row>
    <row r="26" spans="1:33" ht="18" customHeight="1" x14ac:dyDescent="0.15">
      <c r="A26" s="75" t="s">
        <v>313</v>
      </c>
    </row>
    <row r="27" spans="1:33" ht="108" customHeight="1" x14ac:dyDescent="0.15">
      <c r="A27" s="298" t="s">
        <v>322</v>
      </c>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row>
    <row r="29" spans="1:33" x14ac:dyDescent="0.15">
      <c r="A29" s="77" t="s">
        <v>314</v>
      </c>
    </row>
    <row r="30" spans="1:33" ht="2.25" customHeight="1" x14ac:dyDescent="0.15"/>
    <row r="31" spans="1:33" x14ac:dyDescent="0.15">
      <c r="A31" s="298" t="s">
        <v>325</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row>
    <row r="32" spans="1:33" x14ac:dyDescent="0.1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row>
    <row r="33" spans="1:34" x14ac:dyDescent="0.1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row>
    <row r="34" spans="1:34" x14ac:dyDescent="0.1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row>
    <row r="35" spans="1:34" x14ac:dyDescent="0.1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row>
    <row r="36" spans="1:34" x14ac:dyDescent="0.1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row>
    <row r="37" spans="1:34" x14ac:dyDescent="0.1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row>
    <row r="38" spans="1:34" x14ac:dyDescent="0.1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row>
    <row r="39" spans="1:34" x14ac:dyDescent="0.15">
      <c r="A39" s="298"/>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row>
    <row r="40" spans="1:34" x14ac:dyDescent="0.15">
      <c r="A40" s="298"/>
      <c r="B40" s="298"/>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row>
    <row r="41" spans="1:34" ht="19.5" customHeight="1" x14ac:dyDescent="0.15">
      <c r="A41" s="75" t="s">
        <v>315</v>
      </c>
    </row>
    <row r="42" spans="1:34" s="78" customFormat="1" ht="187.5" customHeight="1" x14ac:dyDescent="0.15">
      <c r="A42" s="298" t="s">
        <v>320</v>
      </c>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row>
    <row r="43" spans="1:34" ht="20.25" customHeight="1" x14ac:dyDescent="0.15"/>
    <row r="44" spans="1:34" ht="16.5" customHeight="1" x14ac:dyDescent="0.15">
      <c r="A44" s="75" t="s">
        <v>316</v>
      </c>
    </row>
    <row r="45" spans="1:34" ht="132" customHeight="1" x14ac:dyDescent="0.15">
      <c r="A45" s="295" t="s">
        <v>304</v>
      </c>
      <c r="B45" s="300"/>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row>
    <row r="47" spans="1:34" ht="21" customHeight="1" x14ac:dyDescent="0.15">
      <c r="A47" s="75" t="s">
        <v>317</v>
      </c>
    </row>
    <row r="48" spans="1:34" ht="119.25" customHeight="1" x14ac:dyDescent="0.15">
      <c r="A48" s="298" t="s">
        <v>323</v>
      </c>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79"/>
    </row>
  </sheetData>
  <mergeCells count="13">
    <mergeCell ref="A48:AG48"/>
    <mergeCell ref="A15:AG15"/>
    <mergeCell ref="A18:AG18"/>
    <mergeCell ref="A21:AG21"/>
    <mergeCell ref="A24:AG24"/>
    <mergeCell ref="A27:AG27"/>
    <mergeCell ref="A42:AG42"/>
    <mergeCell ref="A3:AG3"/>
    <mergeCell ref="A6:AG6"/>
    <mergeCell ref="A9:AG9"/>
    <mergeCell ref="A12:AG12"/>
    <mergeCell ref="A45:AG45"/>
    <mergeCell ref="A31:AG40"/>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8"/>
  <sheetViews>
    <sheetView showGridLines="0" topLeftCell="A82" workbookViewId="0">
      <selection activeCell="AH87" sqref="AH87"/>
    </sheetView>
  </sheetViews>
  <sheetFormatPr defaultRowHeight="13.5" x14ac:dyDescent="0.15"/>
  <cols>
    <col min="1" max="31" width="3.125" style="1" customWidth="1"/>
    <col min="32" max="16384" width="9" style="1"/>
  </cols>
  <sheetData>
    <row r="1" spans="1:29" ht="35.25" customHeight="1" x14ac:dyDescent="0.15">
      <c r="A1" s="385" t="s">
        <v>333</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row>
    <row r="2" spans="1:29" ht="20.2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29" ht="17.25" x14ac:dyDescent="0.15">
      <c r="A3" s="384" t="s">
        <v>121</v>
      </c>
      <c r="B3" s="384"/>
      <c r="C3" s="384"/>
      <c r="D3" s="384"/>
      <c r="E3" s="384"/>
      <c r="F3" s="384"/>
      <c r="G3" s="384"/>
      <c r="H3" s="384"/>
      <c r="I3" s="384"/>
      <c r="J3" s="384"/>
      <c r="K3" s="384"/>
      <c r="L3" s="384"/>
      <c r="M3" s="384"/>
      <c r="N3" s="384"/>
      <c r="O3" s="384"/>
      <c r="P3" s="384"/>
      <c r="Q3" s="384"/>
      <c r="R3" s="384"/>
      <c r="S3" s="384"/>
      <c r="T3" s="384"/>
      <c r="U3" s="384"/>
      <c r="V3" s="384"/>
      <c r="W3" s="384"/>
      <c r="X3" s="384"/>
      <c r="Y3" s="384"/>
      <c r="Z3" s="384"/>
    </row>
    <row r="4" spans="1:29" ht="15" customHeight="1" x14ac:dyDescent="0.15">
      <c r="A4" s="301" t="s">
        <v>33</v>
      </c>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row>
    <row r="5" spans="1:29" ht="15" customHeight="1" x14ac:dyDescent="0.15">
      <c r="A5" s="301"/>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row>
    <row r="7" spans="1:29" ht="17.25" x14ac:dyDescent="0.15">
      <c r="A7" s="391" t="s">
        <v>34</v>
      </c>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row>
    <row r="8" spans="1:29" x14ac:dyDescent="0.15">
      <c r="A8" s="392" t="s">
        <v>35</v>
      </c>
      <c r="B8" s="392"/>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row>
    <row r="9" spans="1:29" x14ac:dyDescent="0.15">
      <c r="A9" s="392"/>
      <c r="B9" s="392"/>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row>
    <row r="10" spans="1:29" ht="15" customHeight="1" x14ac:dyDescent="0.15">
      <c r="A10" s="386" t="s">
        <v>36</v>
      </c>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row>
    <row r="11" spans="1:29" ht="15" customHeight="1" x14ac:dyDescent="0.15">
      <c r="A11" s="1" t="s">
        <v>37</v>
      </c>
    </row>
    <row r="13" spans="1:29" ht="30" customHeight="1" x14ac:dyDescent="0.15">
      <c r="B13" s="388" t="s">
        <v>38</v>
      </c>
      <c r="C13" s="389"/>
      <c r="D13" s="389"/>
      <c r="E13" s="390"/>
      <c r="F13" s="387" t="s">
        <v>39</v>
      </c>
      <c r="G13" s="387"/>
      <c r="H13" s="387"/>
      <c r="I13" s="387"/>
      <c r="J13" s="387"/>
      <c r="K13" s="387"/>
      <c r="L13" s="387"/>
      <c r="M13" s="387"/>
      <c r="N13" s="387"/>
      <c r="O13" s="387"/>
      <c r="P13" s="387"/>
      <c r="Q13" s="387"/>
      <c r="R13" s="304" t="s">
        <v>40</v>
      </c>
      <c r="S13" s="304"/>
      <c r="T13" s="304"/>
      <c r="U13" s="304"/>
      <c r="V13" s="304"/>
      <c r="W13" s="304"/>
      <c r="X13" s="304"/>
      <c r="Y13" s="304"/>
      <c r="Z13" s="304"/>
      <c r="AA13" s="304"/>
      <c r="AB13" s="304"/>
      <c r="AC13" s="304"/>
    </row>
    <row r="14" spans="1:29" ht="30" customHeight="1" x14ac:dyDescent="0.15">
      <c r="B14" s="388" t="s">
        <v>41</v>
      </c>
      <c r="C14" s="389"/>
      <c r="D14" s="389"/>
      <c r="E14" s="390"/>
      <c r="F14" s="387" t="s">
        <v>43</v>
      </c>
      <c r="G14" s="387"/>
      <c r="H14" s="387"/>
      <c r="I14" s="387"/>
      <c r="J14" s="387"/>
      <c r="K14" s="387"/>
      <c r="L14" s="387"/>
      <c r="M14" s="387"/>
      <c r="N14" s="387"/>
      <c r="O14" s="387"/>
      <c r="P14" s="387"/>
      <c r="Q14" s="387"/>
      <c r="R14" s="304" t="s">
        <v>42</v>
      </c>
      <c r="S14" s="304"/>
      <c r="T14" s="304"/>
      <c r="U14" s="304"/>
      <c r="V14" s="304"/>
      <c r="W14" s="304"/>
      <c r="X14" s="304"/>
      <c r="Y14" s="304"/>
      <c r="Z14" s="304"/>
      <c r="AA14" s="304"/>
      <c r="AB14" s="304"/>
      <c r="AC14" s="304"/>
    </row>
    <row r="15" spans="1:29" ht="20.100000000000001" customHeight="1" x14ac:dyDescent="0.15">
      <c r="B15" s="322" t="s">
        <v>44</v>
      </c>
      <c r="C15" s="323"/>
      <c r="D15" s="323"/>
      <c r="E15" s="324"/>
      <c r="F15" s="376" t="s">
        <v>45</v>
      </c>
      <c r="G15" s="376"/>
      <c r="H15" s="376"/>
      <c r="I15" s="376"/>
      <c r="J15" s="376"/>
      <c r="K15" s="376"/>
      <c r="L15" s="376"/>
      <c r="M15" s="377"/>
      <c r="N15" s="373">
        <v>13200</v>
      </c>
      <c r="O15" s="374"/>
      <c r="P15" s="374"/>
      <c r="Q15" s="374"/>
      <c r="R15" s="380" t="s">
        <v>45</v>
      </c>
      <c r="S15" s="380"/>
      <c r="T15" s="380"/>
      <c r="U15" s="380"/>
      <c r="V15" s="380"/>
      <c r="W15" s="380"/>
      <c r="X15" s="380"/>
      <c r="Y15" s="381"/>
      <c r="Z15" s="382">
        <v>6600</v>
      </c>
      <c r="AA15" s="383"/>
      <c r="AB15" s="383"/>
      <c r="AC15" s="383"/>
    </row>
    <row r="16" spans="1:29" ht="20.100000000000001" customHeight="1" x14ac:dyDescent="0.15">
      <c r="B16" s="325"/>
      <c r="C16" s="375"/>
      <c r="D16" s="375"/>
      <c r="E16" s="327"/>
      <c r="F16" s="376" t="s">
        <v>46</v>
      </c>
      <c r="G16" s="376"/>
      <c r="H16" s="376"/>
      <c r="I16" s="376"/>
      <c r="J16" s="376"/>
      <c r="K16" s="376"/>
      <c r="L16" s="376"/>
      <c r="M16" s="377"/>
      <c r="N16" s="373">
        <v>6600</v>
      </c>
      <c r="O16" s="374"/>
      <c r="P16" s="374"/>
      <c r="Q16" s="374"/>
      <c r="R16" s="380" t="s">
        <v>46</v>
      </c>
      <c r="S16" s="380"/>
      <c r="T16" s="380"/>
      <c r="U16" s="380"/>
      <c r="V16" s="380"/>
      <c r="W16" s="380"/>
      <c r="X16" s="380"/>
      <c r="Y16" s="381"/>
      <c r="Z16" s="382">
        <v>4080</v>
      </c>
      <c r="AA16" s="383"/>
      <c r="AB16" s="383"/>
      <c r="AC16" s="383"/>
    </row>
    <row r="17" spans="2:29" ht="20.100000000000001" customHeight="1" x14ac:dyDescent="0.15">
      <c r="B17" s="325"/>
      <c r="C17" s="375"/>
      <c r="D17" s="375"/>
      <c r="E17" s="327"/>
      <c r="F17" s="376" t="s">
        <v>47</v>
      </c>
      <c r="G17" s="376"/>
      <c r="H17" s="376"/>
      <c r="I17" s="376"/>
      <c r="J17" s="376"/>
      <c r="K17" s="376"/>
      <c r="L17" s="376"/>
      <c r="M17" s="377"/>
      <c r="N17" s="373">
        <v>11000</v>
      </c>
      <c r="O17" s="374"/>
      <c r="P17" s="374"/>
      <c r="Q17" s="374"/>
      <c r="R17" s="380" t="s">
        <v>47</v>
      </c>
      <c r="S17" s="380"/>
      <c r="T17" s="380"/>
      <c r="U17" s="380"/>
      <c r="V17" s="380"/>
      <c r="W17" s="380"/>
      <c r="X17" s="380"/>
      <c r="Y17" s="381"/>
      <c r="Z17" s="382">
        <v>11000</v>
      </c>
      <c r="AA17" s="383"/>
      <c r="AB17" s="383"/>
      <c r="AC17" s="383"/>
    </row>
    <row r="18" spans="2:29" ht="20.100000000000001" customHeight="1" x14ac:dyDescent="0.15">
      <c r="B18" s="325"/>
      <c r="C18" s="375"/>
      <c r="D18" s="375"/>
      <c r="E18" s="327"/>
      <c r="F18" s="376" t="s">
        <v>48</v>
      </c>
      <c r="G18" s="376"/>
      <c r="H18" s="376"/>
      <c r="I18" s="376"/>
      <c r="J18" s="376"/>
      <c r="K18" s="376"/>
      <c r="L18" s="376"/>
      <c r="M18" s="377"/>
      <c r="N18" s="373">
        <v>3850</v>
      </c>
      <c r="O18" s="374"/>
      <c r="P18" s="374"/>
      <c r="Q18" s="374"/>
      <c r="R18" s="380" t="s">
        <v>48</v>
      </c>
      <c r="S18" s="380"/>
      <c r="T18" s="380"/>
      <c r="U18" s="380"/>
      <c r="V18" s="380"/>
      <c r="W18" s="380"/>
      <c r="X18" s="380"/>
      <c r="Y18" s="381"/>
      <c r="Z18" s="382">
        <v>3850</v>
      </c>
      <c r="AA18" s="383"/>
      <c r="AB18" s="383"/>
      <c r="AC18" s="383"/>
    </row>
    <row r="19" spans="2:29" ht="20.100000000000001" customHeight="1" x14ac:dyDescent="0.15">
      <c r="B19" s="325"/>
      <c r="C19" s="375"/>
      <c r="D19" s="375"/>
      <c r="E19" s="327"/>
      <c r="F19" s="376" t="s">
        <v>49</v>
      </c>
      <c r="G19" s="376"/>
      <c r="H19" s="376"/>
      <c r="I19" s="376"/>
      <c r="J19" s="376"/>
      <c r="K19" s="376"/>
      <c r="L19" s="376"/>
      <c r="M19" s="377"/>
      <c r="N19" s="373">
        <v>2200</v>
      </c>
      <c r="O19" s="374"/>
      <c r="P19" s="374"/>
      <c r="Q19" s="374"/>
      <c r="R19" s="381" t="s">
        <v>80</v>
      </c>
      <c r="S19" s="393"/>
      <c r="T19" s="393"/>
      <c r="U19" s="393"/>
      <c r="V19" s="393"/>
      <c r="W19" s="393"/>
      <c r="X19" s="393"/>
      <c r="Y19" s="393"/>
      <c r="Z19" s="393"/>
      <c r="AA19" s="393"/>
      <c r="AB19" s="393"/>
      <c r="AC19" s="394"/>
    </row>
    <row r="20" spans="2:29" ht="20.100000000000001" customHeight="1" x14ac:dyDescent="0.15">
      <c r="B20" s="325"/>
      <c r="C20" s="375"/>
      <c r="D20" s="375"/>
      <c r="E20" s="327"/>
      <c r="F20" s="376" t="s">
        <v>50</v>
      </c>
      <c r="G20" s="376"/>
      <c r="H20" s="376"/>
      <c r="I20" s="376"/>
      <c r="J20" s="376"/>
      <c r="K20" s="376"/>
      <c r="L20" s="376"/>
      <c r="M20" s="377"/>
      <c r="N20" s="373">
        <v>2200</v>
      </c>
      <c r="O20" s="374"/>
      <c r="P20" s="374"/>
      <c r="Q20" s="374"/>
      <c r="R20" s="381" t="s">
        <v>81</v>
      </c>
      <c r="S20" s="393"/>
      <c r="T20" s="393"/>
      <c r="U20" s="393"/>
      <c r="V20" s="393"/>
      <c r="W20" s="393"/>
      <c r="X20" s="393"/>
      <c r="Y20" s="393"/>
      <c r="Z20" s="393"/>
      <c r="AA20" s="393"/>
      <c r="AB20" s="393"/>
      <c r="AC20" s="394"/>
    </row>
    <row r="21" spans="2:29" ht="20.100000000000001" customHeight="1" x14ac:dyDescent="0.15">
      <c r="B21" s="325"/>
      <c r="C21" s="375"/>
      <c r="D21" s="375"/>
      <c r="E21" s="327"/>
      <c r="F21" s="376" t="s">
        <v>51</v>
      </c>
      <c r="G21" s="376"/>
      <c r="H21" s="376"/>
      <c r="I21" s="376"/>
      <c r="J21" s="376"/>
      <c r="K21" s="376"/>
      <c r="L21" s="376"/>
      <c r="M21" s="377"/>
      <c r="N21" s="373">
        <v>1650</v>
      </c>
      <c r="O21" s="374"/>
      <c r="P21" s="374"/>
      <c r="Q21" s="374"/>
      <c r="R21" s="380" t="s">
        <v>51</v>
      </c>
      <c r="S21" s="380"/>
      <c r="T21" s="380"/>
      <c r="U21" s="380"/>
      <c r="V21" s="380"/>
      <c r="W21" s="380"/>
      <c r="X21" s="380"/>
      <c r="Y21" s="381"/>
      <c r="Z21" s="382">
        <v>1650</v>
      </c>
      <c r="AA21" s="383"/>
      <c r="AB21" s="383"/>
      <c r="AC21" s="383"/>
    </row>
    <row r="22" spans="2:29" ht="20.100000000000001" customHeight="1" x14ac:dyDescent="0.15">
      <c r="B22" s="325"/>
      <c r="C22" s="375"/>
      <c r="D22" s="375"/>
      <c r="E22" s="327"/>
      <c r="F22" s="376" t="s">
        <v>206</v>
      </c>
      <c r="G22" s="376"/>
      <c r="H22" s="376"/>
      <c r="I22" s="376"/>
      <c r="J22" s="376"/>
      <c r="K22" s="376"/>
      <c r="L22" s="376"/>
      <c r="M22" s="377"/>
      <c r="N22" s="373">
        <v>2200</v>
      </c>
      <c r="O22" s="374"/>
      <c r="P22" s="374"/>
      <c r="Q22" s="374"/>
      <c r="R22" s="380" t="s">
        <v>206</v>
      </c>
      <c r="S22" s="380"/>
      <c r="T22" s="380"/>
      <c r="U22" s="380"/>
      <c r="V22" s="380"/>
      <c r="W22" s="380"/>
      <c r="X22" s="380"/>
      <c r="Y22" s="381"/>
      <c r="Z22" s="382">
        <v>2200</v>
      </c>
      <c r="AA22" s="383"/>
      <c r="AB22" s="383"/>
      <c r="AC22" s="383"/>
    </row>
    <row r="23" spans="2:29" ht="20.100000000000001" customHeight="1" x14ac:dyDescent="0.15">
      <c r="B23" s="325"/>
      <c r="C23" s="375"/>
      <c r="D23" s="375"/>
      <c r="E23" s="327"/>
      <c r="F23" s="376" t="s">
        <v>52</v>
      </c>
      <c r="G23" s="376"/>
      <c r="H23" s="376"/>
      <c r="I23" s="376"/>
      <c r="J23" s="376"/>
      <c r="K23" s="376"/>
      <c r="L23" s="376"/>
      <c r="M23" s="377"/>
      <c r="N23" s="373">
        <v>4400</v>
      </c>
      <c r="O23" s="374"/>
      <c r="P23" s="374"/>
      <c r="Q23" s="374"/>
      <c r="R23" s="380" t="s">
        <v>52</v>
      </c>
      <c r="S23" s="380"/>
      <c r="T23" s="380"/>
      <c r="U23" s="380"/>
      <c r="V23" s="380"/>
      <c r="W23" s="380"/>
      <c r="X23" s="380"/>
      <c r="Y23" s="381"/>
      <c r="Z23" s="382">
        <v>4400</v>
      </c>
      <c r="AA23" s="383"/>
      <c r="AB23" s="383"/>
      <c r="AC23" s="383"/>
    </row>
    <row r="24" spans="2:29" ht="20.100000000000001" customHeight="1" x14ac:dyDescent="0.15">
      <c r="B24" s="325"/>
      <c r="C24" s="375"/>
      <c r="D24" s="375"/>
      <c r="E24" s="327"/>
      <c r="F24" s="363" t="s">
        <v>299</v>
      </c>
      <c r="G24" s="364"/>
      <c r="H24" s="364"/>
      <c r="I24" s="364"/>
      <c r="J24" s="364"/>
      <c r="K24" s="364"/>
      <c r="L24" s="364"/>
      <c r="M24" s="365"/>
      <c r="N24" s="366">
        <v>9000</v>
      </c>
      <c r="O24" s="367"/>
      <c r="P24" s="367"/>
      <c r="Q24" s="367"/>
      <c r="R24" s="368" t="s">
        <v>299</v>
      </c>
      <c r="S24" s="369"/>
      <c r="T24" s="369"/>
      <c r="U24" s="369"/>
      <c r="V24" s="369"/>
      <c r="W24" s="369"/>
      <c r="X24" s="369"/>
      <c r="Y24" s="370"/>
      <c r="Z24" s="371">
        <v>9000</v>
      </c>
      <c r="AA24" s="372"/>
      <c r="AB24" s="372"/>
      <c r="AC24" s="372"/>
    </row>
    <row r="25" spans="2:29" ht="20.100000000000001" customHeight="1" x14ac:dyDescent="0.15">
      <c r="B25" s="325"/>
      <c r="C25" s="375"/>
      <c r="D25" s="375"/>
      <c r="E25" s="327"/>
      <c r="F25" s="376" t="s">
        <v>53</v>
      </c>
      <c r="G25" s="376"/>
      <c r="H25" s="376"/>
      <c r="I25" s="376"/>
      <c r="J25" s="376"/>
      <c r="K25" s="376"/>
      <c r="L25" s="376"/>
      <c r="M25" s="377"/>
      <c r="N25" s="373">
        <v>5500</v>
      </c>
      <c r="O25" s="374"/>
      <c r="P25" s="374"/>
      <c r="Q25" s="374"/>
      <c r="R25" s="380" t="s">
        <v>53</v>
      </c>
      <c r="S25" s="380"/>
      <c r="T25" s="380"/>
      <c r="U25" s="380"/>
      <c r="V25" s="380"/>
      <c r="W25" s="380"/>
      <c r="X25" s="380"/>
      <c r="Y25" s="381"/>
      <c r="Z25" s="382">
        <v>5500</v>
      </c>
      <c r="AA25" s="383"/>
      <c r="AB25" s="383"/>
      <c r="AC25" s="383"/>
    </row>
    <row r="26" spans="2:29" ht="20.100000000000001" customHeight="1" x14ac:dyDescent="0.15">
      <c r="B26" s="325"/>
      <c r="C26" s="375"/>
      <c r="D26" s="375"/>
      <c r="E26" s="327"/>
      <c r="F26" s="378" t="s">
        <v>55</v>
      </c>
      <c r="G26" s="378"/>
      <c r="H26" s="378"/>
      <c r="I26" s="378"/>
      <c r="J26" s="378"/>
      <c r="K26" s="378"/>
      <c r="L26" s="378"/>
      <c r="M26" s="379"/>
      <c r="N26" s="373">
        <v>9350</v>
      </c>
      <c r="O26" s="374"/>
      <c r="P26" s="374"/>
      <c r="Q26" s="374"/>
      <c r="R26" s="397" t="s">
        <v>55</v>
      </c>
      <c r="S26" s="397"/>
      <c r="T26" s="397"/>
      <c r="U26" s="397"/>
      <c r="V26" s="397"/>
      <c r="W26" s="397"/>
      <c r="X26" s="397"/>
      <c r="Y26" s="398"/>
      <c r="Z26" s="382">
        <v>9350</v>
      </c>
      <c r="AA26" s="383"/>
      <c r="AB26" s="383"/>
      <c r="AC26" s="383"/>
    </row>
    <row r="27" spans="2:29" ht="20.100000000000001" customHeight="1" x14ac:dyDescent="0.15">
      <c r="B27" s="328"/>
      <c r="C27" s="329"/>
      <c r="D27" s="329"/>
      <c r="E27" s="330"/>
      <c r="F27" s="376" t="s">
        <v>54</v>
      </c>
      <c r="G27" s="376"/>
      <c r="H27" s="376"/>
      <c r="I27" s="376"/>
      <c r="J27" s="376"/>
      <c r="K27" s="376"/>
      <c r="L27" s="376"/>
      <c r="M27" s="377"/>
      <c r="N27" s="373">
        <v>5500</v>
      </c>
      <c r="O27" s="374"/>
      <c r="P27" s="374"/>
      <c r="Q27" s="374"/>
      <c r="R27" s="380" t="s">
        <v>54</v>
      </c>
      <c r="S27" s="380"/>
      <c r="T27" s="380"/>
      <c r="U27" s="380"/>
      <c r="V27" s="380"/>
      <c r="W27" s="380"/>
      <c r="X27" s="380"/>
      <c r="Y27" s="381"/>
      <c r="Z27" s="382">
        <v>5500</v>
      </c>
      <c r="AA27" s="383"/>
      <c r="AB27" s="383"/>
      <c r="AC27" s="383"/>
    </row>
    <row r="28" spans="2:29" ht="17.100000000000001" customHeight="1" x14ac:dyDescent="0.15">
      <c r="B28" s="395"/>
      <c r="C28" s="395"/>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row>
    <row r="29" spans="2:29" ht="18" customHeight="1" x14ac:dyDescent="0.15">
      <c r="B29" s="396" t="s">
        <v>56</v>
      </c>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row>
    <row r="30" spans="2:29" ht="18" customHeight="1" x14ac:dyDescent="0.15">
      <c r="B30" s="395" t="s">
        <v>57</v>
      </c>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row>
    <row r="31" spans="2:29" ht="18" customHeight="1" x14ac:dyDescent="0.15">
      <c r="B31" s="317" t="s">
        <v>207</v>
      </c>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row>
    <row r="32" spans="2:29" ht="18" customHeight="1" x14ac:dyDescent="0.15">
      <c r="B32" s="317"/>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row>
    <row r="33" spans="2:31" ht="18" customHeight="1" x14ac:dyDescent="0.15">
      <c r="B33" s="301" t="s">
        <v>122</v>
      </c>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row>
    <row r="34" spans="2:31" ht="18" customHeight="1" x14ac:dyDescent="0.15">
      <c r="B34" s="30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row>
    <row r="35" spans="2:31" ht="18" customHeight="1" x14ac:dyDescent="0.15">
      <c r="B35" s="317" t="s">
        <v>208</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row>
    <row r="36" spans="2:31" ht="18" customHeight="1" x14ac:dyDescent="0.15">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row>
    <row r="37" spans="2:31" ht="18" customHeight="1" x14ac:dyDescent="0.15">
      <c r="B37" s="317"/>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row>
    <row r="38" spans="2:31" ht="18" customHeight="1" x14ac:dyDescent="0.15">
      <c r="B38" s="301" t="s">
        <v>118</v>
      </c>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row>
    <row r="39" spans="2:31" ht="18" customHeight="1" x14ac:dyDescent="0.15">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row>
    <row r="40" spans="2:31" ht="18" customHeight="1" x14ac:dyDescent="0.15">
      <c r="B40" s="301" t="s">
        <v>58</v>
      </c>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row>
    <row r="41" spans="2:31" ht="18" customHeight="1" x14ac:dyDescent="0.15">
      <c r="B41" s="301"/>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row>
    <row r="42" spans="2:31" ht="18" customHeight="1" x14ac:dyDescent="0.15">
      <c r="B42" s="395" t="s">
        <v>59</v>
      </c>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row>
    <row r="43" spans="2:31" x14ac:dyDescent="0.15">
      <c r="B43" s="395"/>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row>
    <row r="44" spans="2:31" x14ac:dyDescent="0.15">
      <c r="B44" s="395"/>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row>
    <row r="45" spans="2:31" ht="18" customHeight="1" x14ac:dyDescent="0.15">
      <c r="B45" s="344" t="s">
        <v>60</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row>
    <row r="46" spans="2:31" ht="18" customHeight="1" x14ac:dyDescent="0.15">
      <c r="B46" s="345" t="s">
        <v>67</v>
      </c>
      <c r="C46" s="346"/>
      <c r="D46" s="346"/>
      <c r="E46" s="346"/>
      <c r="F46" s="347"/>
      <c r="G46" s="345" t="s">
        <v>68</v>
      </c>
      <c r="H46" s="346"/>
      <c r="I46" s="346"/>
      <c r="J46" s="347"/>
      <c r="K46" s="348" t="s">
        <v>290</v>
      </c>
      <c r="L46" s="349"/>
      <c r="M46" s="304" t="s">
        <v>71</v>
      </c>
      <c r="N46" s="304"/>
      <c r="O46" s="304"/>
      <c r="P46" s="304"/>
      <c r="Q46" s="304"/>
      <c r="R46" s="304"/>
      <c r="S46" s="304"/>
      <c r="T46" s="304"/>
      <c r="U46" s="304"/>
      <c r="V46" s="304"/>
      <c r="W46" s="304"/>
      <c r="X46" s="304"/>
      <c r="Y46" s="304"/>
      <c r="Z46" s="304"/>
      <c r="AA46" s="304"/>
      <c r="AB46" s="304"/>
      <c r="AC46" s="304"/>
    </row>
    <row r="47" spans="2:31" ht="18" customHeight="1" x14ac:dyDescent="0.15">
      <c r="B47" s="350" t="s">
        <v>69</v>
      </c>
      <c r="C47" s="351"/>
      <c r="D47" s="351"/>
      <c r="E47" s="351"/>
      <c r="F47" s="352"/>
      <c r="G47" s="350" t="s">
        <v>70</v>
      </c>
      <c r="H47" s="351"/>
      <c r="I47" s="351"/>
      <c r="J47" s="352"/>
      <c r="K47" s="331" t="s">
        <v>291</v>
      </c>
      <c r="L47" s="332"/>
      <c r="M47" s="307" t="s">
        <v>190</v>
      </c>
      <c r="N47" s="307"/>
      <c r="O47" s="307"/>
      <c r="P47" s="307"/>
      <c r="Q47" s="307"/>
      <c r="R47" s="307" t="s">
        <v>61</v>
      </c>
      <c r="S47" s="307"/>
      <c r="T47" s="307" t="s">
        <v>62</v>
      </c>
      <c r="U47" s="307"/>
      <c r="V47" s="307" t="s">
        <v>63</v>
      </c>
      <c r="W47" s="307"/>
      <c r="X47" s="307" t="s">
        <v>64</v>
      </c>
      <c r="Y47" s="307"/>
      <c r="Z47" s="307" t="s">
        <v>65</v>
      </c>
      <c r="AA47" s="307"/>
      <c r="AB47" s="307" t="s">
        <v>66</v>
      </c>
      <c r="AC47" s="307"/>
    </row>
    <row r="48" spans="2:31" ht="30" customHeight="1" x14ac:dyDescent="0.15">
      <c r="B48" s="353"/>
      <c r="C48" s="354"/>
      <c r="D48" s="354"/>
      <c r="E48" s="354"/>
      <c r="F48" s="355"/>
      <c r="G48" s="353"/>
      <c r="H48" s="354"/>
      <c r="I48" s="354"/>
      <c r="J48" s="355"/>
      <c r="K48" s="333"/>
      <c r="L48" s="334"/>
      <c r="M48" s="362" t="s">
        <v>246</v>
      </c>
      <c r="N48" s="338"/>
      <c r="O48" s="338"/>
      <c r="P48" s="338"/>
      <c r="Q48" s="338"/>
      <c r="R48" s="340" t="s">
        <v>72</v>
      </c>
      <c r="S48" s="340"/>
      <c r="T48" s="340" t="s">
        <v>72</v>
      </c>
      <c r="U48" s="340"/>
      <c r="V48" s="340" t="s">
        <v>72</v>
      </c>
      <c r="W48" s="340"/>
      <c r="X48" s="340" t="s">
        <v>72</v>
      </c>
      <c r="Y48" s="340"/>
      <c r="Z48" s="340" t="s">
        <v>72</v>
      </c>
      <c r="AA48" s="340"/>
      <c r="AB48" s="340"/>
      <c r="AC48" s="340"/>
    </row>
    <row r="49" spans="2:31" ht="30" customHeight="1" x14ac:dyDescent="0.15">
      <c r="B49" s="356"/>
      <c r="C49" s="357"/>
      <c r="D49" s="357"/>
      <c r="E49" s="357"/>
      <c r="F49" s="358"/>
      <c r="G49" s="356"/>
      <c r="H49" s="357"/>
      <c r="I49" s="357"/>
      <c r="J49" s="358"/>
      <c r="K49" s="335"/>
      <c r="L49" s="336"/>
      <c r="M49" s="341" t="s">
        <v>247</v>
      </c>
      <c r="N49" s="311"/>
      <c r="O49" s="311"/>
      <c r="P49" s="311"/>
      <c r="Q49" s="311"/>
      <c r="R49" s="342" t="s">
        <v>72</v>
      </c>
      <c r="S49" s="342"/>
      <c r="T49" s="342" t="s">
        <v>72</v>
      </c>
      <c r="U49" s="342"/>
      <c r="V49" s="342" t="s">
        <v>72</v>
      </c>
      <c r="W49" s="342"/>
      <c r="X49" s="342" t="s">
        <v>72</v>
      </c>
      <c r="Y49" s="342"/>
      <c r="Z49" s="342" t="s">
        <v>72</v>
      </c>
      <c r="AA49" s="342"/>
      <c r="AB49" s="342"/>
      <c r="AC49" s="342"/>
    </row>
    <row r="50" spans="2:31" ht="18" customHeight="1" x14ac:dyDescent="0.15">
      <c r="B50" s="350" t="s">
        <v>73</v>
      </c>
      <c r="C50" s="351"/>
      <c r="D50" s="351"/>
      <c r="E50" s="351"/>
      <c r="F50" s="352"/>
      <c r="G50" s="350" t="s">
        <v>74</v>
      </c>
      <c r="H50" s="351"/>
      <c r="I50" s="351"/>
      <c r="J50" s="352"/>
      <c r="K50" s="331" t="s">
        <v>292</v>
      </c>
      <c r="L50" s="332"/>
      <c r="M50" s="307" t="s">
        <v>190</v>
      </c>
      <c r="N50" s="307"/>
      <c r="O50" s="307"/>
      <c r="P50" s="307"/>
      <c r="Q50" s="307"/>
      <c r="R50" s="307" t="s">
        <v>61</v>
      </c>
      <c r="S50" s="307"/>
      <c r="T50" s="307" t="s">
        <v>62</v>
      </c>
      <c r="U50" s="307"/>
      <c r="V50" s="307" t="s">
        <v>63</v>
      </c>
      <c r="W50" s="307"/>
      <c r="X50" s="307" t="s">
        <v>64</v>
      </c>
      <c r="Y50" s="307"/>
      <c r="Z50" s="307" t="s">
        <v>65</v>
      </c>
      <c r="AA50" s="307"/>
      <c r="AB50" s="307" t="s">
        <v>66</v>
      </c>
      <c r="AC50" s="307"/>
    </row>
    <row r="51" spans="2:31" ht="30" customHeight="1" x14ac:dyDescent="0.15">
      <c r="B51" s="353"/>
      <c r="C51" s="354"/>
      <c r="D51" s="354"/>
      <c r="E51" s="354"/>
      <c r="F51" s="355"/>
      <c r="G51" s="353"/>
      <c r="H51" s="354"/>
      <c r="I51" s="354"/>
      <c r="J51" s="355"/>
      <c r="K51" s="333"/>
      <c r="L51" s="334"/>
      <c r="M51" s="362" t="s">
        <v>326</v>
      </c>
      <c r="N51" s="338"/>
      <c r="O51" s="338"/>
      <c r="P51" s="338"/>
      <c r="Q51" s="338"/>
      <c r="R51" s="306" t="s">
        <v>72</v>
      </c>
      <c r="S51" s="306"/>
      <c r="T51" s="306" t="s">
        <v>72</v>
      </c>
      <c r="U51" s="306"/>
      <c r="V51" s="306" t="s">
        <v>72</v>
      </c>
      <c r="W51" s="306"/>
      <c r="X51" s="306" t="s">
        <v>72</v>
      </c>
      <c r="Y51" s="306"/>
      <c r="Z51" s="306" t="s">
        <v>72</v>
      </c>
      <c r="AA51" s="306"/>
      <c r="AB51" s="312" t="s">
        <v>328</v>
      </c>
      <c r="AC51" s="306"/>
    </row>
    <row r="52" spans="2:31" ht="30" customHeight="1" x14ac:dyDescent="0.15">
      <c r="B52" s="356"/>
      <c r="C52" s="357"/>
      <c r="D52" s="357"/>
      <c r="E52" s="357"/>
      <c r="F52" s="358"/>
      <c r="G52" s="356"/>
      <c r="H52" s="357"/>
      <c r="I52" s="357"/>
      <c r="J52" s="358"/>
      <c r="K52" s="335"/>
      <c r="L52" s="336"/>
      <c r="M52" s="341" t="s">
        <v>327</v>
      </c>
      <c r="N52" s="311"/>
      <c r="O52" s="311"/>
      <c r="P52" s="311"/>
      <c r="Q52" s="311"/>
      <c r="R52" s="309" t="s">
        <v>329</v>
      </c>
      <c r="S52" s="308"/>
      <c r="T52" s="308" t="s">
        <v>72</v>
      </c>
      <c r="U52" s="308"/>
      <c r="V52" s="308" t="s">
        <v>72</v>
      </c>
      <c r="W52" s="308"/>
      <c r="X52" s="308"/>
      <c r="Y52" s="308"/>
      <c r="Z52" s="308" t="s">
        <v>72</v>
      </c>
      <c r="AA52" s="308"/>
      <c r="AB52" s="308"/>
      <c r="AC52" s="308"/>
      <c r="AD52" s="70"/>
    </row>
    <row r="53" spans="2:31" ht="21" customHeight="1" x14ac:dyDescent="0.15">
      <c r="B53" s="343" t="s">
        <v>75</v>
      </c>
      <c r="C53" s="343"/>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43"/>
      <c r="AD53" s="344"/>
      <c r="AE53" s="344"/>
    </row>
    <row r="54" spans="2:31" ht="18" customHeight="1" x14ac:dyDescent="0.15">
      <c r="B54" s="345" t="s">
        <v>67</v>
      </c>
      <c r="C54" s="346"/>
      <c r="D54" s="346"/>
      <c r="E54" s="346"/>
      <c r="F54" s="347"/>
      <c r="G54" s="345" t="s">
        <v>68</v>
      </c>
      <c r="H54" s="346"/>
      <c r="I54" s="346"/>
      <c r="J54" s="347"/>
      <c r="K54" s="348" t="s">
        <v>290</v>
      </c>
      <c r="L54" s="349"/>
      <c r="M54" s="304" t="s">
        <v>71</v>
      </c>
      <c r="N54" s="304"/>
      <c r="O54" s="304"/>
      <c r="P54" s="304"/>
      <c r="Q54" s="304"/>
      <c r="R54" s="304"/>
      <c r="S54" s="304"/>
      <c r="T54" s="304"/>
      <c r="U54" s="304"/>
      <c r="V54" s="304"/>
      <c r="W54" s="304"/>
      <c r="X54" s="304"/>
      <c r="Y54" s="304"/>
      <c r="Z54" s="304"/>
      <c r="AA54" s="304"/>
      <c r="AB54" s="304"/>
      <c r="AC54" s="304"/>
      <c r="AD54" s="70"/>
    </row>
    <row r="55" spans="2:31" ht="18" customHeight="1" x14ac:dyDescent="0.15">
      <c r="B55" s="350" t="s">
        <v>69</v>
      </c>
      <c r="C55" s="351"/>
      <c r="D55" s="351"/>
      <c r="E55" s="351"/>
      <c r="F55" s="352"/>
      <c r="G55" s="331" t="s">
        <v>70</v>
      </c>
      <c r="H55" s="359"/>
      <c r="I55" s="359"/>
      <c r="J55" s="332"/>
      <c r="K55" s="331" t="s">
        <v>291</v>
      </c>
      <c r="L55" s="332"/>
      <c r="M55" s="307" t="s">
        <v>190</v>
      </c>
      <c r="N55" s="307"/>
      <c r="O55" s="307"/>
      <c r="P55" s="307"/>
      <c r="Q55" s="307"/>
      <c r="R55" s="307" t="s">
        <v>61</v>
      </c>
      <c r="S55" s="307"/>
      <c r="T55" s="307" t="s">
        <v>62</v>
      </c>
      <c r="U55" s="307"/>
      <c r="V55" s="307" t="s">
        <v>63</v>
      </c>
      <c r="W55" s="307"/>
      <c r="X55" s="307" t="s">
        <v>64</v>
      </c>
      <c r="Y55" s="307"/>
      <c r="Z55" s="307" t="s">
        <v>65</v>
      </c>
      <c r="AA55" s="307"/>
      <c r="AB55" s="307" t="s">
        <v>66</v>
      </c>
      <c r="AC55" s="307"/>
    </row>
    <row r="56" spans="2:31" ht="30" customHeight="1" x14ac:dyDescent="0.15">
      <c r="B56" s="353"/>
      <c r="C56" s="354"/>
      <c r="D56" s="354"/>
      <c r="E56" s="354"/>
      <c r="F56" s="355"/>
      <c r="G56" s="333"/>
      <c r="H56" s="360"/>
      <c r="I56" s="360"/>
      <c r="J56" s="334"/>
      <c r="K56" s="333"/>
      <c r="L56" s="334"/>
      <c r="M56" s="362" t="s">
        <v>246</v>
      </c>
      <c r="N56" s="338"/>
      <c r="O56" s="338"/>
      <c r="P56" s="338"/>
      <c r="Q56" s="338"/>
      <c r="R56" s="340" t="s">
        <v>72</v>
      </c>
      <c r="S56" s="340"/>
      <c r="T56" s="340" t="s">
        <v>72</v>
      </c>
      <c r="U56" s="340"/>
      <c r="V56" s="340" t="s">
        <v>72</v>
      </c>
      <c r="W56" s="340"/>
      <c r="X56" s="340" t="s">
        <v>72</v>
      </c>
      <c r="Y56" s="340"/>
      <c r="Z56" s="340" t="s">
        <v>72</v>
      </c>
      <c r="AA56" s="340"/>
      <c r="AB56" s="340"/>
      <c r="AC56" s="340"/>
    </row>
    <row r="57" spans="2:31" ht="30" customHeight="1" x14ac:dyDescent="0.15">
      <c r="B57" s="356"/>
      <c r="C57" s="357"/>
      <c r="D57" s="357"/>
      <c r="E57" s="357"/>
      <c r="F57" s="358"/>
      <c r="G57" s="335"/>
      <c r="H57" s="361"/>
      <c r="I57" s="361"/>
      <c r="J57" s="336"/>
      <c r="K57" s="335"/>
      <c r="L57" s="336"/>
      <c r="M57" s="341" t="s">
        <v>247</v>
      </c>
      <c r="N57" s="311"/>
      <c r="O57" s="311"/>
      <c r="P57" s="311"/>
      <c r="Q57" s="311"/>
      <c r="R57" s="342" t="s">
        <v>72</v>
      </c>
      <c r="S57" s="342"/>
      <c r="T57" s="342"/>
      <c r="U57" s="342"/>
      <c r="V57" s="342"/>
      <c r="W57" s="342"/>
      <c r="X57" s="342" t="s">
        <v>72</v>
      </c>
      <c r="Y57" s="342"/>
      <c r="Z57" s="342" t="s">
        <v>72</v>
      </c>
      <c r="AA57" s="342"/>
      <c r="AB57" s="342"/>
      <c r="AC57" s="342"/>
    </row>
    <row r="58" spans="2:31" ht="18" customHeight="1" x14ac:dyDescent="0.15">
      <c r="B58" s="313" t="s">
        <v>76</v>
      </c>
      <c r="C58" s="314"/>
      <c r="D58" s="314"/>
      <c r="E58" s="314"/>
      <c r="F58" s="315"/>
      <c r="G58" s="322" t="s">
        <v>77</v>
      </c>
      <c r="H58" s="323"/>
      <c r="I58" s="323"/>
      <c r="J58" s="324"/>
      <c r="K58" s="331" t="s">
        <v>293</v>
      </c>
      <c r="L58" s="332"/>
      <c r="M58" s="307" t="s">
        <v>190</v>
      </c>
      <c r="N58" s="307"/>
      <c r="O58" s="307"/>
      <c r="P58" s="307"/>
      <c r="Q58" s="307"/>
      <c r="R58" s="307" t="s">
        <v>61</v>
      </c>
      <c r="S58" s="307"/>
      <c r="T58" s="307" t="s">
        <v>62</v>
      </c>
      <c r="U58" s="307"/>
      <c r="V58" s="307" t="s">
        <v>63</v>
      </c>
      <c r="W58" s="307"/>
      <c r="X58" s="307" t="s">
        <v>64</v>
      </c>
      <c r="Y58" s="307"/>
      <c r="Z58" s="307" t="s">
        <v>65</v>
      </c>
      <c r="AA58" s="307"/>
      <c r="AB58" s="307" t="s">
        <v>66</v>
      </c>
      <c r="AC58" s="307"/>
    </row>
    <row r="59" spans="2:31" ht="30" customHeight="1" x14ac:dyDescent="0.15">
      <c r="B59" s="316"/>
      <c r="C59" s="317"/>
      <c r="D59" s="317"/>
      <c r="E59" s="317"/>
      <c r="F59" s="318"/>
      <c r="G59" s="325"/>
      <c r="H59" s="326"/>
      <c r="I59" s="326"/>
      <c r="J59" s="327"/>
      <c r="K59" s="333"/>
      <c r="L59" s="334"/>
      <c r="M59" s="337" t="s">
        <v>209</v>
      </c>
      <c r="N59" s="338"/>
      <c r="O59" s="338"/>
      <c r="P59" s="338"/>
      <c r="Q59" s="338"/>
      <c r="R59" s="306" t="s">
        <v>72</v>
      </c>
      <c r="S59" s="306"/>
      <c r="T59" s="306" t="s">
        <v>72</v>
      </c>
      <c r="U59" s="306"/>
      <c r="V59" s="306" t="s">
        <v>72</v>
      </c>
      <c r="W59" s="306"/>
      <c r="X59" s="312" t="s">
        <v>294</v>
      </c>
      <c r="Y59" s="306"/>
      <c r="Z59" s="306" t="s">
        <v>72</v>
      </c>
      <c r="AA59" s="306"/>
      <c r="AB59" s="306"/>
      <c r="AC59" s="306"/>
    </row>
    <row r="60" spans="2:31" ht="30" customHeight="1" x14ac:dyDescent="0.15">
      <c r="B60" s="319"/>
      <c r="C60" s="320"/>
      <c r="D60" s="320"/>
      <c r="E60" s="320"/>
      <c r="F60" s="321"/>
      <c r="G60" s="328"/>
      <c r="H60" s="329"/>
      <c r="I60" s="329"/>
      <c r="J60" s="330"/>
      <c r="K60" s="335"/>
      <c r="L60" s="336"/>
      <c r="M60" s="310" t="s">
        <v>210</v>
      </c>
      <c r="N60" s="311"/>
      <c r="O60" s="311"/>
      <c r="P60" s="311"/>
      <c r="Q60" s="311"/>
      <c r="R60" s="308" t="s">
        <v>72</v>
      </c>
      <c r="S60" s="308"/>
      <c r="T60" s="308"/>
      <c r="U60" s="308"/>
      <c r="V60" s="308" t="s">
        <v>72</v>
      </c>
      <c r="W60" s="308"/>
      <c r="X60" s="308" t="s">
        <v>72</v>
      </c>
      <c r="Y60" s="308"/>
      <c r="Z60" s="309" t="s">
        <v>213</v>
      </c>
      <c r="AA60" s="308"/>
      <c r="AB60" s="308"/>
      <c r="AC60" s="308"/>
    </row>
    <row r="61" spans="2:31" ht="18" customHeight="1" x14ac:dyDescent="0.15">
      <c r="B61" s="313" t="s">
        <v>78</v>
      </c>
      <c r="C61" s="314"/>
      <c r="D61" s="314"/>
      <c r="E61" s="314"/>
      <c r="F61" s="315"/>
      <c r="G61" s="322" t="s">
        <v>79</v>
      </c>
      <c r="H61" s="323"/>
      <c r="I61" s="323"/>
      <c r="J61" s="324"/>
      <c r="K61" s="331" t="s">
        <v>293</v>
      </c>
      <c r="L61" s="332"/>
      <c r="M61" s="307" t="s">
        <v>190</v>
      </c>
      <c r="N61" s="307"/>
      <c r="O61" s="307"/>
      <c r="P61" s="307"/>
      <c r="Q61" s="307"/>
      <c r="R61" s="307" t="s">
        <v>61</v>
      </c>
      <c r="S61" s="307"/>
      <c r="T61" s="307" t="s">
        <v>62</v>
      </c>
      <c r="U61" s="307"/>
      <c r="V61" s="307" t="s">
        <v>63</v>
      </c>
      <c r="W61" s="307"/>
      <c r="X61" s="307" t="s">
        <v>64</v>
      </c>
      <c r="Y61" s="307"/>
      <c r="Z61" s="307" t="s">
        <v>65</v>
      </c>
      <c r="AA61" s="307"/>
      <c r="AB61" s="307" t="s">
        <v>66</v>
      </c>
      <c r="AC61" s="307"/>
    </row>
    <row r="62" spans="2:31" ht="30" customHeight="1" x14ac:dyDescent="0.15">
      <c r="B62" s="316"/>
      <c r="C62" s="317"/>
      <c r="D62" s="317"/>
      <c r="E62" s="317"/>
      <c r="F62" s="318"/>
      <c r="G62" s="325"/>
      <c r="H62" s="326"/>
      <c r="I62" s="326"/>
      <c r="J62" s="327"/>
      <c r="K62" s="333"/>
      <c r="L62" s="334"/>
      <c r="M62" s="337" t="s">
        <v>211</v>
      </c>
      <c r="N62" s="338"/>
      <c r="O62" s="338"/>
      <c r="P62" s="338"/>
      <c r="Q62" s="338"/>
      <c r="R62" s="306" t="s">
        <v>72</v>
      </c>
      <c r="S62" s="306"/>
      <c r="T62" s="306" t="s">
        <v>72</v>
      </c>
      <c r="U62" s="306"/>
      <c r="V62" s="306"/>
      <c r="W62" s="306"/>
      <c r="X62" s="306" t="s">
        <v>72</v>
      </c>
      <c r="Y62" s="306"/>
      <c r="Z62" s="306" t="s">
        <v>72</v>
      </c>
      <c r="AA62" s="306"/>
      <c r="AB62" s="312" t="s">
        <v>331</v>
      </c>
      <c r="AC62" s="306"/>
    </row>
    <row r="63" spans="2:31" ht="30" customHeight="1" x14ac:dyDescent="0.15">
      <c r="B63" s="319"/>
      <c r="C63" s="320"/>
      <c r="D63" s="320"/>
      <c r="E63" s="320"/>
      <c r="F63" s="321"/>
      <c r="G63" s="328"/>
      <c r="H63" s="329"/>
      <c r="I63" s="329"/>
      <c r="J63" s="330"/>
      <c r="K63" s="335"/>
      <c r="L63" s="336"/>
      <c r="M63" s="339" t="s">
        <v>330</v>
      </c>
      <c r="N63" s="311"/>
      <c r="O63" s="311"/>
      <c r="P63" s="311"/>
      <c r="Q63" s="311"/>
      <c r="R63" s="309" t="s">
        <v>72</v>
      </c>
      <c r="S63" s="308"/>
      <c r="T63" s="308"/>
      <c r="U63" s="308"/>
      <c r="V63" s="308"/>
      <c r="W63" s="308"/>
      <c r="X63" s="308"/>
      <c r="Y63" s="308"/>
      <c r="Z63" s="309" t="s">
        <v>72</v>
      </c>
      <c r="AA63" s="308"/>
      <c r="AB63" s="308"/>
      <c r="AC63" s="308"/>
    </row>
    <row r="64" spans="2:31" s="71" customFormat="1" x14ac:dyDescent="0.15"/>
    <row r="65" spans="2:29" s="71" customFormat="1" x14ac:dyDescent="0.15">
      <c r="B65" s="72" t="s">
        <v>293</v>
      </c>
      <c r="C65" s="72" t="s">
        <v>295</v>
      </c>
    </row>
    <row r="66" spans="2:29" s="71" customFormat="1" x14ac:dyDescent="0.15"/>
    <row r="68" spans="2:29" ht="17.25" x14ac:dyDescent="0.15">
      <c r="B68" s="391" t="s">
        <v>82</v>
      </c>
      <c r="C68" s="391"/>
      <c r="D68" s="391"/>
      <c r="E68" s="391"/>
      <c r="F68" s="391"/>
      <c r="G68" s="391"/>
      <c r="H68" s="391"/>
      <c r="I68" s="391"/>
      <c r="J68" s="391"/>
      <c r="K68" s="391"/>
      <c r="L68" s="391"/>
      <c r="M68" s="391"/>
      <c r="N68" s="391"/>
      <c r="O68" s="391"/>
      <c r="P68" s="391"/>
      <c r="Q68" s="391"/>
      <c r="R68" s="391"/>
      <c r="S68" s="391"/>
      <c r="T68" s="391"/>
      <c r="U68" s="391"/>
      <c r="V68" s="391"/>
      <c r="W68" s="391"/>
      <c r="X68" s="391"/>
      <c r="Y68" s="391"/>
      <c r="Z68" s="391"/>
      <c r="AA68" s="391"/>
      <c r="AB68" s="391"/>
      <c r="AC68" s="391"/>
    </row>
    <row r="69" spans="2:29" x14ac:dyDescent="0.15">
      <c r="B69" s="301" t="s">
        <v>124</v>
      </c>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row>
    <row r="70" spans="2:29" ht="24.75" customHeight="1" x14ac:dyDescent="0.15">
      <c r="B70" s="301"/>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row>
    <row r="71" spans="2:29" ht="18" customHeight="1" x14ac:dyDescent="0.15">
      <c r="B71" s="317" t="s">
        <v>123</v>
      </c>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row>
    <row r="72" spans="2:29" x14ac:dyDescent="0.15">
      <c r="B72" s="317"/>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row>
    <row r="73" spans="2:29" x14ac:dyDescent="0.15">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row>
    <row r="74" spans="2:29" ht="11.25" customHeight="1" x14ac:dyDescent="0.15"/>
    <row r="75" spans="2:29" ht="18" customHeight="1" x14ac:dyDescent="0.15">
      <c r="B75" s="304" t="s">
        <v>86</v>
      </c>
      <c r="C75" s="304"/>
      <c r="D75" s="304"/>
      <c r="E75" s="304"/>
      <c r="F75" s="304"/>
      <c r="G75" s="304"/>
      <c r="H75" s="304"/>
      <c r="I75" s="304"/>
      <c r="J75" s="304"/>
      <c r="K75" s="304"/>
      <c r="L75" s="304"/>
      <c r="M75" s="304"/>
      <c r="N75" s="304"/>
      <c r="O75" s="304"/>
      <c r="P75" s="304"/>
      <c r="Q75" s="304" t="s">
        <v>85</v>
      </c>
      <c r="R75" s="304"/>
      <c r="S75" s="304"/>
      <c r="T75" s="304"/>
      <c r="U75" s="304"/>
      <c r="V75" s="304" t="s">
        <v>84</v>
      </c>
      <c r="W75" s="304"/>
      <c r="X75" s="304"/>
      <c r="Y75" s="304"/>
      <c r="Z75" s="304" t="s">
        <v>83</v>
      </c>
      <c r="AA75" s="304"/>
      <c r="AB75" s="304"/>
      <c r="AC75" s="304"/>
    </row>
    <row r="76" spans="2:29" s="47" customFormat="1" ht="32.1" customHeight="1" x14ac:dyDescent="0.15">
      <c r="B76" s="400" t="s">
        <v>248</v>
      </c>
      <c r="C76" s="401"/>
      <c r="D76" s="305" t="s">
        <v>242</v>
      </c>
      <c r="E76" s="303"/>
      <c r="F76" s="303"/>
      <c r="G76" s="303"/>
      <c r="H76" s="303"/>
      <c r="I76" s="303"/>
      <c r="J76" s="303"/>
      <c r="K76" s="303"/>
      <c r="L76" s="303"/>
      <c r="M76" s="303"/>
      <c r="N76" s="303"/>
      <c r="O76" s="303"/>
      <c r="P76" s="303"/>
      <c r="Q76" s="399" t="s">
        <v>263</v>
      </c>
      <c r="R76" s="302"/>
      <c r="S76" s="302"/>
      <c r="T76" s="302"/>
      <c r="U76" s="302"/>
      <c r="V76" s="302" t="s">
        <v>88</v>
      </c>
      <c r="W76" s="302"/>
      <c r="X76" s="302"/>
      <c r="Y76" s="302"/>
      <c r="Z76" s="302" t="s">
        <v>87</v>
      </c>
      <c r="AA76" s="302"/>
      <c r="AB76" s="302"/>
      <c r="AC76" s="302"/>
    </row>
    <row r="77" spans="2:29" ht="32.1" customHeight="1" x14ac:dyDescent="0.15">
      <c r="B77" s="402"/>
      <c r="C77" s="403"/>
      <c r="D77" s="303" t="s">
        <v>90</v>
      </c>
      <c r="E77" s="303"/>
      <c r="F77" s="303"/>
      <c r="G77" s="303"/>
      <c r="H77" s="303"/>
      <c r="I77" s="303"/>
      <c r="J77" s="303"/>
      <c r="K77" s="303"/>
      <c r="L77" s="303"/>
      <c r="M77" s="303"/>
      <c r="N77" s="303"/>
      <c r="O77" s="303"/>
      <c r="P77" s="303"/>
      <c r="Q77" s="399" t="s">
        <v>264</v>
      </c>
      <c r="R77" s="302"/>
      <c r="S77" s="302"/>
      <c r="T77" s="302"/>
      <c r="U77" s="302"/>
      <c r="V77" s="302" t="s">
        <v>89</v>
      </c>
      <c r="W77" s="302"/>
      <c r="X77" s="302"/>
      <c r="Y77" s="302"/>
      <c r="Z77" s="302" t="s">
        <v>91</v>
      </c>
      <c r="AA77" s="302"/>
      <c r="AB77" s="302"/>
      <c r="AC77" s="302"/>
    </row>
    <row r="78" spans="2:29" ht="32.1" customHeight="1" x14ac:dyDescent="0.15">
      <c r="B78" s="402"/>
      <c r="C78" s="403"/>
      <c r="D78" s="305" t="s">
        <v>221</v>
      </c>
      <c r="E78" s="303"/>
      <c r="F78" s="303"/>
      <c r="G78" s="303"/>
      <c r="H78" s="303"/>
      <c r="I78" s="303"/>
      <c r="J78" s="303"/>
      <c r="K78" s="303"/>
      <c r="L78" s="303"/>
      <c r="M78" s="303"/>
      <c r="N78" s="303"/>
      <c r="O78" s="303"/>
      <c r="P78" s="303"/>
      <c r="Q78" s="302" t="s">
        <v>259</v>
      </c>
      <c r="R78" s="302"/>
      <c r="S78" s="302"/>
      <c r="T78" s="302"/>
      <c r="U78" s="302"/>
      <c r="V78" s="302" t="s">
        <v>212</v>
      </c>
      <c r="W78" s="302"/>
      <c r="X78" s="302"/>
      <c r="Y78" s="302"/>
      <c r="Z78" s="302" t="s">
        <v>93</v>
      </c>
      <c r="AA78" s="302"/>
      <c r="AB78" s="302"/>
      <c r="AC78" s="302"/>
    </row>
    <row r="79" spans="2:29" ht="32.1" customHeight="1" x14ac:dyDescent="0.15">
      <c r="B79" s="402"/>
      <c r="C79" s="403"/>
      <c r="D79" s="303" t="s">
        <v>96</v>
      </c>
      <c r="E79" s="303"/>
      <c r="F79" s="303"/>
      <c r="G79" s="303"/>
      <c r="H79" s="303"/>
      <c r="I79" s="303"/>
      <c r="J79" s="303"/>
      <c r="K79" s="303"/>
      <c r="L79" s="303"/>
      <c r="M79" s="303"/>
      <c r="N79" s="303"/>
      <c r="O79" s="303"/>
      <c r="P79" s="303"/>
      <c r="Q79" s="302" t="s">
        <v>265</v>
      </c>
      <c r="R79" s="302"/>
      <c r="S79" s="302"/>
      <c r="T79" s="302"/>
      <c r="U79" s="302"/>
      <c r="V79" s="302" t="s">
        <v>89</v>
      </c>
      <c r="W79" s="302"/>
      <c r="X79" s="302"/>
      <c r="Y79" s="302"/>
      <c r="Z79" s="302" t="s">
        <v>94</v>
      </c>
      <c r="AA79" s="302"/>
      <c r="AB79" s="302"/>
      <c r="AC79" s="302"/>
    </row>
    <row r="80" spans="2:29" ht="32.1" customHeight="1" x14ac:dyDescent="0.15">
      <c r="B80" s="402"/>
      <c r="C80" s="403"/>
      <c r="D80" s="303" t="s">
        <v>97</v>
      </c>
      <c r="E80" s="303"/>
      <c r="F80" s="303"/>
      <c r="G80" s="303"/>
      <c r="H80" s="303"/>
      <c r="I80" s="303"/>
      <c r="J80" s="303"/>
      <c r="K80" s="303"/>
      <c r="L80" s="303"/>
      <c r="M80" s="303"/>
      <c r="N80" s="303"/>
      <c r="O80" s="303"/>
      <c r="P80" s="303"/>
      <c r="Q80" s="302" t="s">
        <v>260</v>
      </c>
      <c r="R80" s="302"/>
      <c r="S80" s="302"/>
      <c r="T80" s="302"/>
      <c r="U80" s="302"/>
      <c r="V80" s="302" t="s">
        <v>92</v>
      </c>
      <c r="W80" s="302"/>
      <c r="X80" s="302"/>
      <c r="Y80" s="302"/>
      <c r="Z80" s="302" t="s">
        <v>95</v>
      </c>
      <c r="AA80" s="302"/>
      <c r="AB80" s="302"/>
      <c r="AC80" s="302"/>
    </row>
    <row r="81" spans="2:29" ht="32.1" customHeight="1" x14ac:dyDescent="0.15">
      <c r="B81" s="402"/>
      <c r="C81" s="403"/>
      <c r="D81" s="305" t="s">
        <v>261</v>
      </c>
      <c r="E81" s="303"/>
      <c r="F81" s="303"/>
      <c r="G81" s="303"/>
      <c r="H81" s="303"/>
      <c r="I81" s="303"/>
      <c r="J81" s="303"/>
      <c r="K81" s="303"/>
      <c r="L81" s="303"/>
      <c r="M81" s="303"/>
      <c r="N81" s="303"/>
      <c r="O81" s="303"/>
      <c r="P81" s="303"/>
      <c r="Q81" s="399" t="s">
        <v>262</v>
      </c>
      <c r="R81" s="302"/>
      <c r="S81" s="302"/>
      <c r="T81" s="302"/>
      <c r="U81" s="302"/>
      <c r="V81" s="399" t="s">
        <v>266</v>
      </c>
      <c r="W81" s="302"/>
      <c r="X81" s="302"/>
      <c r="Y81" s="302"/>
      <c r="Z81" s="302" t="s">
        <v>267</v>
      </c>
      <c r="AA81" s="302"/>
      <c r="AB81" s="302"/>
      <c r="AC81" s="302"/>
    </row>
    <row r="82" spans="2:29" ht="32.1" customHeight="1" x14ac:dyDescent="0.15">
      <c r="B82" s="404"/>
      <c r="C82" s="405"/>
      <c r="D82" s="305" t="s">
        <v>286</v>
      </c>
      <c r="E82" s="303"/>
      <c r="F82" s="303"/>
      <c r="G82" s="303"/>
      <c r="H82" s="303"/>
      <c r="I82" s="303"/>
      <c r="J82" s="303"/>
      <c r="K82" s="303"/>
      <c r="L82" s="303"/>
      <c r="M82" s="303"/>
      <c r="N82" s="303"/>
      <c r="O82" s="303"/>
      <c r="P82" s="303"/>
      <c r="Q82" s="399" t="s">
        <v>287</v>
      </c>
      <c r="R82" s="302"/>
      <c r="S82" s="302"/>
      <c r="T82" s="302"/>
      <c r="U82" s="302"/>
      <c r="V82" s="399" t="s">
        <v>288</v>
      </c>
      <c r="W82" s="302"/>
      <c r="X82" s="302"/>
      <c r="Y82" s="302"/>
      <c r="Z82" s="302" t="s">
        <v>289</v>
      </c>
      <c r="AA82" s="302"/>
      <c r="AB82" s="302"/>
      <c r="AC82" s="302"/>
    </row>
    <row r="83" spans="2:29" x14ac:dyDescent="0.15">
      <c r="D83" s="359"/>
      <c r="E83" s="359"/>
      <c r="F83" s="359"/>
      <c r="G83" s="359"/>
      <c r="H83" s="359"/>
      <c r="I83" s="359"/>
      <c r="J83" s="359"/>
      <c r="K83" s="359"/>
      <c r="L83" s="359"/>
      <c r="M83" s="359"/>
      <c r="N83" s="359"/>
      <c r="O83" s="359"/>
      <c r="P83" s="359"/>
    </row>
    <row r="84" spans="2:29" ht="66" customHeight="1" x14ac:dyDescent="0.15">
      <c r="B84" s="301" t="s">
        <v>120</v>
      </c>
      <c r="C84" s="301"/>
      <c r="D84" s="301"/>
      <c r="E84" s="301"/>
      <c r="F84" s="301"/>
      <c r="G84" s="301"/>
      <c r="H84" s="301"/>
      <c r="I84" s="301"/>
      <c r="J84" s="301"/>
      <c r="K84" s="301"/>
      <c r="L84" s="301"/>
      <c r="M84" s="301"/>
      <c r="N84" s="301"/>
      <c r="O84" s="301"/>
      <c r="P84" s="301"/>
      <c r="Q84" s="301"/>
      <c r="R84" s="301"/>
      <c r="S84" s="301"/>
      <c r="T84" s="301"/>
      <c r="U84" s="301"/>
      <c r="V84" s="301"/>
      <c r="W84" s="301"/>
      <c r="X84" s="301"/>
      <c r="Y84" s="301"/>
      <c r="Z84" s="301"/>
      <c r="AA84" s="301"/>
      <c r="AB84" s="301"/>
      <c r="AC84" s="301"/>
    </row>
    <row r="86" spans="2:29" x14ac:dyDescent="0.15">
      <c r="B86" s="407" t="s">
        <v>98</v>
      </c>
      <c r="C86" s="407"/>
      <c r="D86" s="407"/>
      <c r="E86" s="407"/>
      <c r="F86" s="407"/>
      <c r="G86" s="407"/>
      <c r="H86" s="407"/>
      <c r="I86" s="407"/>
      <c r="J86" s="407"/>
      <c r="K86" s="407"/>
      <c r="L86" s="407"/>
      <c r="M86" s="407"/>
      <c r="N86" s="407"/>
      <c r="O86" s="407"/>
      <c r="P86" s="407"/>
      <c r="Q86" s="407"/>
    </row>
    <row r="87" spans="2:29" ht="78.75" customHeight="1" x14ac:dyDescent="0.15">
      <c r="B87" s="301" t="s">
        <v>334</v>
      </c>
      <c r="C87" s="301"/>
      <c r="D87" s="301"/>
      <c r="E87" s="301"/>
      <c r="F87" s="301"/>
      <c r="G87" s="301"/>
      <c r="H87" s="301"/>
      <c r="I87" s="301"/>
      <c r="J87" s="301"/>
      <c r="K87" s="301"/>
      <c r="L87" s="301"/>
      <c r="M87" s="301"/>
      <c r="N87" s="301"/>
      <c r="O87" s="301"/>
      <c r="P87" s="301"/>
      <c r="Q87" s="301"/>
      <c r="R87" s="301"/>
      <c r="S87" s="301"/>
      <c r="T87" s="301"/>
      <c r="U87" s="301"/>
      <c r="V87" s="301"/>
      <c r="W87" s="301"/>
      <c r="X87" s="301"/>
      <c r="Y87" s="301"/>
      <c r="Z87" s="301"/>
      <c r="AA87" s="301"/>
      <c r="AB87" s="301"/>
      <c r="AC87" s="301"/>
    </row>
    <row r="89" spans="2:29" ht="17.25" x14ac:dyDescent="0.15">
      <c r="B89" s="4" t="s">
        <v>99</v>
      </c>
    </row>
    <row r="90" spans="2:29" x14ac:dyDescent="0.15">
      <c r="B90" s="301" t="s">
        <v>100</v>
      </c>
      <c r="C90" s="301"/>
      <c r="D90" s="301"/>
      <c r="E90" s="301"/>
      <c r="F90" s="301"/>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row>
    <row r="91" spans="2:29" x14ac:dyDescent="0.15">
      <c r="B91" s="301"/>
      <c r="C91" s="301"/>
      <c r="D91" s="301"/>
      <c r="E91" s="301"/>
      <c r="F91" s="301"/>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row>
    <row r="93" spans="2:29" ht="17.25" x14ac:dyDescent="0.15">
      <c r="B93" s="4" t="s">
        <v>119</v>
      </c>
    </row>
    <row r="94" spans="2:29" s="2" customFormat="1" ht="60" customHeight="1" x14ac:dyDescent="0.15">
      <c r="B94" s="301" t="s">
        <v>101</v>
      </c>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row>
    <row r="95" spans="2:29" s="74" customFormat="1" ht="25.5" customHeight="1" x14ac:dyDescent="0.15">
      <c r="B95" s="73"/>
      <c r="C95" s="73"/>
      <c r="D95" s="73"/>
      <c r="E95" s="73"/>
      <c r="F95" s="73"/>
      <c r="G95" s="73"/>
      <c r="H95" s="73"/>
      <c r="I95" s="73"/>
      <c r="J95" s="73"/>
      <c r="K95" s="73"/>
      <c r="L95" s="73"/>
      <c r="M95" s="73"/>
      <c r="N95" s="73"/>
      <c r="O95" s="73"/>
      <c r="P95" s="73"/>
      <c r="Q95" s="73"/>
      <c r="R95" s="73"/>
      <c r="S95" s="73"/>
      <c r="T95" s="73"/>
      <c r="U95" s="73"/>
      <c r="V95" s="73"/>
      <c r="W95" s="73"/>
      <c r="X95" s="73"/>
      <c r="Y95" s="406" t="s">
        <v>332</v>
      </c>
      <c r="Z95" s="406"/>
      <c r="AA95" s="406"/>
      <c r="AB95" s="406"/>
      <c r="AC95" s="406"/>
    </row>
    <row r="96" spans="2:29" ht="18" customHeight="1" x14ac:dyDescent="0.15">
      <c r="B96" s="304" t="s">
        <v>104</v>
      </c>
      <c r="C96" s="304"/>
      <c r="D96" s="304"/>
      <c r="E96" s="304" t="s">
        <v>102</v>
      </c>
      <c r="F96" s="304"/>
      <c r="G96" s="304"/>
      <c r="H96" s="304"/>
      <c r="I96" s="304"/>
      <c r="J96" s="304"/>
      <c r="K96" s="304"/>
      <c r="L96" s="304"/>
      <c r="M96" s="304"/>
      <c r="N96" s="304" t="s">
        <v>103</v>
      </c>
      <c r="O96" s="304"/>
      <c r="P96" s="304"/>
      <c r="Q96" s="304"/>
      <c r="R96" s="304"/>
      <c r="S96" s="304"/>
      <c r="T96" s="304"/>
      <c r="U96" s="304"/>
      <c r="V96" s="304"/>
      <c r="W96" s="304"/>
      <c r="X96" s="304"/>
      <c r="Y96" s="304" t="s">
        <v>83</v>
      </c>
      <c r="Z96" s="304"/>
      <c r="AA96" s="304"/>
      <c r="AB96" s="304"/>
      <c r="AC96" s="304"/>
    </row>
    <row r="97" spans="2:29" ht="21.75" customHeight="1" x14ac:dyDescent="0.15">
      <c r="B97" s="412" t="s">
        <v>105</v>
      </c>
      <c r="C97" s="413"/>
      <c r="D97" s="414"/>
      <c r="E97" s="303" t="s">
        <v>253</v>
      </c>
      <c r="F97" s="303"/>
      <c r="G97" s="303"/>
      <c r="H97" s="303"/>
      <c r="I97" s="303"/>
      <c r="J97" s="303"/>
      <c r="K97" s="303"/>
      <c r="L97" s="303"/>
      <c r="M97" s="303"/>
      <c r="N97" s="303" t="s">
        <v>254</v>
      </c>
      <c r="O97" s="303"/>
      <c r="P97" s="303"/>
      <c r="Q97" s="303"/>
      <c r="R97" s="303"/>
      <c r="S97" s="303"/>
      <c r="T97" s="303"/>
      <c r="U97" s="303"/>
      <c r="V97" s="303"/>
      <c r="W97" s="303"/>
      <c r="X97" s="303"/>
      <c r="Y97" s="302" t="s">
        <v>255</v>
      </c>
      <c r="Z97" s="302"/>
      <c r="AA97" s="302"/>
      <c r="AB97" s="302"/>
      <c r="AC97" s="302"/>
    </row>
    <row r="98" spans="2:29" ht="21.75" customHeight="1" x14ac:dyDescent="0.15">
      <c r="B98" s="415"/>
      <c r="C98" s="416"/>
      <c r="D98" s="417"/>
      <c r="E98" s="303" t="s">
        <v>106</v>
      </c>
      <c r="F98" s="303"/>
      <c r="G98" s="303"/>
      <c r="H98" s="303"/>
      <c r="I98" s="303"/>
      <c r="J98" s="303"/>
      <c r="K98" s="303"/>
      <c r="L98" s="303"/>
      <c r="M98" s="303"/>
      <c r="N98" s="303" t="s">
        <v>243</v>
      </c>
      <c r="O98" s="303"/>
      <c r="P98" s="303"/>
      <c r="Q98" s="303"/>
      <c r="R98" s="303"/>
      <c r="S98" s="303"/>
      <c r="T98" s="303"/>
      <c r="U98" s="303"/>
      <c r="V98" s="303"/>
      <c r="W98" s="303"/>
      <c r="X98" s="303"/>
      <c r="Y98" s="302" t="s">
        <v>109</v>
      </c>
      <c r="Z98" s="302"/>
      <c r="AA98" s="302"/>
      <c r="AB98" s="302"/>
      <c r="AC98" s="302"/>
    </row>
    <row r="99" spans="2:29" ht="21.75" customHeight="1" x14ac:dyDescent="0.15">
      <c r="B99" s="418"/>
      <c r="C99" s="419"/>
      <c r="D99" s="420"/>
      <c r="E99" s="303" t="s">
        <v>256</v>
      </c>
      <c r="F99" s="303"/>
      <c r="G99" s="303"/>
      <c r="H99" s="303"/>
      <c r="I99" s="303"/>
      <c r="J99" s="303"/>
      <c r="K99" s="303"/>
      <c r="L99" s="303"/>
      <c r="M99" s="303"/>
      <c r="N99" s="303" t="s">
        <v>257</v>
      </c>
      <c r="O99" s="303"/>
      <c r="P99" s="303"/>
      <c r="Q99" s="303"/>
      <c r="R99" s="303"/>
      <c r="S99" s="303"/>
      <c r="T99" s="303"/>
      <c r="U99" s="303"/>
      <c r="V99" s="303"/>
      <c r="W99" s="303"/>
      <c r="X99" s="303"/>
      <c r="Y99" s="302" t="s">
        <v>258</v>
      </c>
      <c r="Z99" s="302"/>
      <c r="AA99" s="302"/>
      <c r="AB99" s="302"/>
      <c r="AC99" s="302"/>
    </row>
    <row r="100" spans="2:29" ht="21.75" customHeight="1" x14ac:dyDescent="0.15">
      <c r="B100" s="410" t="s">
        <v>108</v>
      </c>
      <c r="C100" s="411"/>
      <c r="D100" s="411"/>
      <c r="E100" s="303" t="s">
        <v>107</v>
      </c>
      <c r="F100" s="303"/>
      <c r="G100" s="303"/>
      <c r="H100" s="303"/>
      <c r="I100" s="303"/>
      <c r="J100" s="303"/>
      <c r="K100" s="303"/>
      <c r="L100" s="303"/>
      <c r="M100" s="303"/>
      <c r="N100" s="303" t="s">
        <v>244</v>
      </c>
      <c r="O100" s="303"/>
      <c r="P100" s="303"/>
      <c r="Q100" s="303"/>
      <c r="R100" s="303"/>
      <c r="S100" s="303"/>
      <c r="T100" s="303"/>
      <c r="U100" s="303"/>
      <c r="V100" s="303"/>
      <c r="W100" s="303"/>
      <c r="X100" s="303"/>
      <c r="Y100" s="302" t="s">
        <v>110</v>
      </c>
      <c r="Z100" s="302"/>
      <c r="AA100" s="302"/>
      <c r="AB100" s="302"/>
      <c r="AC100" s="302"/>
    </row>
    <row r="101" spans="2:29" ht="21.75" customHeight="1" x14ac:dyDescent="0.15">
      <c r="B101" s="411"/>
      <c r="C101" s="411"/>
      <c r="D101" s="411"/>
      <c r="E101" s="303" t="s">
        <v>285</v>
      </c>
      <c r="F101" s="303"/>
      <c r="G101" s="303"/>
      <c r="H101" s="303"/>
      <c r="I101" s="303"/>
      <c r="J101" s="303"/>
      <c r="K101" s="303"/>
      <c r="L101" s="303"/>
      <c r="M101" s="303"/>
      <c r="N101" s="303" t="s">
        <v>245</v>
      </c>
      <c r="O101" s="303"/>
      <c r="P101" s="303"/>
      <c r="Q101" s="303"/>
      <c r="R101" s="303"/>
      <c r="S101" s="303"/>
      <c r="T101" s="303"/>
      <c r="U101" s="303"/>
      <c r="V101" s="303"/>
      <c r="W101" s="303"/>
      <c r="X101" s="303"/>
      <c r="Y101" s="302" t="s">
        <v>111</v>
      </c>
      <c r="Z101" s="302"/>
      <c r="AA101" s="302"/>
      <c r="AB101" s="302"/>
      <c r="AC101" s="302"/>
    </row>
    <row r="102" spans="2:29" ht="16.5" customHeight="1" x14ac:dyDescent="0.15">
      <c r="B102" s="408" t="s">
        <v>112</v>
      </c>
      <c r="C102" s="408"/>
      <c r="D102" s="408"/>
      <c r="E102" s="408"/>
      <c r="F102" s="408"/>
      <c r="G102" s="408"/>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row>
    <row r="111" spans="2:29" ht="17.25" x14ac:dyDescent="0.15">
      <c r="B111" s="3" t="s">
        <v>113</v>
      </c>
    </row>
    <row r="113" spans="1:18" x14ac:dyDescent="0.15">
      <c r="B113"/>
      <c r="R113"/>
    </row>
    <row r="123" spans="1:18" x14ac:dyDescent="0.15">
      <c r="A123"/>
    </row>
    <row r="129" spans="2:29" x14ac:dyDescent="0.15">
      <c r="E129"/>
    </row>
    <row r="134" spans="2:29" x14ac:dyDescent="0.15">
      <c r="B134" s="1" t="s">
        <v>114</v>
      </c>
    </row>
    <row r="135" spans="2:29" ht="126.75" customHeight="1" x14ac:dyDescent="0.15">
      <c r="B135" s="301" t="s">
        <v>116</v>
      </c>
      <c r="C135" s="301"/>
      <c r="D135" s="301"/>
      <c r="E135" s="301"/>
      <c r="F135" s="301"/>
      <c r="G135" s="301"/>
      <c r="H135" s="301"/>
      <c r="I135" s="301"/>
      <c r="J135" s="301"/>
      <c r="K135" s="301"/>
      <c r="L135" s="301"/>
      <c r="M135" s="301"/>
      <c r="N135" s="301"/>
      <c r="O135" s="301"/>
      <c r="P135" s="301"/>
      <c r="Q135" s="301"/>
      <c r="R135" s="301"/>
      <c r="S135" s="301"/>
      <c r="T135" s="301"/>
      <c r="U135" s="301"/>
      <c r="V135" s="301"/>
      <c r="W135" s="301"/>
      <c r="X135" s="301"/>
      <c r="Y135" s="301"/>
      <c r="Z135" s="301"/>
      <c r="AA135" s="301"/>
      <c r="AB135" s="301"/>
      <c r="AC135" s="301"/>
    </row>
    <row r="137" spans="2:29" x14ac:dyDescent="0.15">
      <c r="B137" s="1" t="s">
        <v>115</v>
      </c>
    </row>
    <row r="138" spans="2:29" x14ac:dyDescent="0.15">
      <c r="B138" s="301" t="s">
        <v>117</v>
      </c>
      <c r="C138" s="409"/>
      <c r="D138" s="409"/>
      <c r="E138" s="409"/>
      <c r="F138" s="409"/>
      <c r="G138" s="409"/>
      <c r="H138" s="409"/>
      <c r="I138" s="409"/>
      <c r="J138" s="409"/>
      <c r="K138" s="409"/>
      <c r="L138" s="409"/>
      <c r="M138" s="409"/>
      <c r="N138" s="409"/>
      <c r="O138" s="409"/>
      <c r="P138" s="409"/>
      <c r="Q138" s="409"/>
      <c r="R138" s="409"/>
      <c r="S138" s="409"/>
      <c r="T138" s="409"/>
      <c r="U138" s="409"/>
      <c r="V138" s="409"/>
      <c r="W138" s="409"/>
      <c r="X138" s="409"/>
      <c r="Y138" s="409"/>
      <c r="Z138" s="409"/>
      <c r="AA138" s="409"/>
      <c r="AB138" s="409"/>
      <c r="AC138" s="409"/>
    </row>
    <row r="139" spans="2:29" x14ac:dyDescent="0.15">
      <c r="B139" s="409"/>
      <c r="C139" s="409"/>
      <c r="D139" s="409"/>
      <c r="E139" s="409"/>
      <c r="F139" s="409"/>
      <c r="G139" s="409"/>
      <c r="H139" s="409"/>
      <c r="I139" s="409"/>
      <c r="J139" s="409"/>
      <c r="K139" s="409"/>
      <c r="L139" s="409"/>
      <c r="M139" s="409"/>
      <c r="N139" s="409"/>
      <c r="O139" s="409"/>
      <c r="P139" s="409"/>
      <c r="Q139" s="409"/>
      <c r="R139" s="409"/>
      <c r="S139" s="409"/>
      <c r="T139" s="409"/>
      <c r="U139" s="409"/>
      <c r="V139" s="409"/>
      <c r="W139" s="409"/>
      <c r="X139" s="409"/>
      <c r="Y139" s="409"/>
      <c r="Z139" s="409"/>
      <c r="AA139" s="409"/>
      <c r="AB139" s="409"/>
      <c r="AC139" s="409"/>
    </row>
    <row r="140" spans="2:29" x14ac:dyDescent="0.15">
      <c r="B140" s="409"/>
      <c r="C140" s="409"/>
      <c r="D140" s="409"/>
      <c r="E140" s="409"/>
      <c r="F140" s="409"/>
      <c r="G140" s="409"/>
      <c r="H140" s="409"/>
      <c r="I140" s="409"/>
      <c r="J140" s="409"/>
      <c r="K140" s="409"/>
      <c r="L140" s="409"/>
      <c r="M140" s="409"/>
      <c r="N140" s="409"/>
      <c r="O140" s="409"/>
      <c r="P140" s="409"/>
      <c r="Q140" s="409"/>
      <c r="R140" s="409"/>
      <c r="S140" s="409"/>
      <c r="T140" s="409"/>
      <c r="U140" s="409"/>
      <c r="V140" s="409"/>
      <c r="W140" s="409"/>
      <c r="X140" s="409"/>
      <c r="Y140" s="409"/>
      <c r="Z140" s="409"/>
      <c r="AA140" s="409"/>
      <c r="AB140" s="409"/>
      <c r="AC140" s="409"/>
    </row>
    <row r="141" spans="2:29" x14ac:dyDescent="0.15">
      <c r="B141" s="409"/>
      <c r="C141" s="409"/>
      <c r="D141" s="409"/>
      <c r="E141" s="409"/>
      <c r="F141" s="409"/>
      <c r="G141" s="409"/>
      <c r="H141" s="409"/>
      <c r="I141" s="409"/>
      <c r="J141" s="409"/>
      <c r="K141" s="409"/>
      <c r="L141" s="409"/>
      <c r="M141" s="409"/>
      <c r="N141" s="409"/>
      <c r="O141" s="409"/>
      <c r="P141" s="409"/>
      <c r="Q141" s="409"/>
      <c r="R141" s="409"/>
      <c r="S141" s="409"/>
      <c r="T141" s="409"/>
      <c r="U141" s="409"/>
      <c r="V141" s="409"/>
      <c r="W141" s="409"/>
      <c r="X141" s="409"/>
      <c r="Y141" s="409"/>
      <c r="Z141" s="409"/>
      <c r="AA141" s="409"/>
      <c r="AB141" s="409"/>
      <c r="AC141" s="409"/>
    </row>
    <row r="142" spans="2:29" x14ac:dyDescent="0.15">
      <c r="B142" s="409"/>
      <c r="C142" s="409"/>
      <c r="D142" s="409"/>
      <c r="E142" s="409"/>
      <c r="F142" s="409"/>
      <c r="G142" s="409"/>
      <c r="H142" s="409"/>
      <c r="I142" s="409"/>
      <c r="J142" s="409"/>
      <c r="K142" s="409"/>
      <c r="L142" s="409"/>
      <c r="M142" s="409"/>
      <c r="N142" s="409"/>
      <c r="O142" s="409"/>
      <c r="P142" s="409"/>
      <c r="Q142" s="409"/>
      <c r="R142" s="409"/>
      <c r="S142" s="409"/>
      <c r="T142" s="409"/>
      <c r="U142" s="409"/>
      <c r="V142" s="409"/>
      <c r="W142" s="409"/>
      <c r="X142" s="409"/>
      <c r="Y142" s="409"/>
      <c r="Z142" s="409"/>
      <c r="AA142" s="409"/>
      <c r="AB142" s="409"/>
      <c r="AC142" s="409"/>
    </row>
    <row r="143" spans="2:29" x14ac:dyDescent="0.15">
      <c r="B143" s="409"/>
      <c r="C143" s="409"/>
      <c r="D143" s="40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409"/>
    </row>
    <row r="144" spans="2:29" x14ac:dyDescent="0.15">
      <c r="B144" s="409"/>
      <c r="C144" s="409"/>
      <c r="D144" s="409"/>
      <c r="E144" s="409"/>
      <c r="F144" s="409"/>
      <c r="G144" s="409"/>
      <c r="H144" s="409"/>
      <c r="I144" s="409"/>
      <c r="J144" s="409"/>
      <c r="K144" s="409"/>
      <c r="L144" s="409"/>
      <c r="M144" s="409"/>
      <c r="N144" s="409"/>
      <c r="O144" s="409"/>
      <c r="P144" s="409"/>
      <c r="Q144" s="409"/>
      <c r="R144" s="409"/>
      <c r="S144" s="409"/>
      <c r="T144" s="409"/>
      <c r="U144" s="409"/>
      <c r="V144" s="409"/>
      <c r="W144" s="409"/>
      <c r="X144" s="409"/>
      <c r="Y144" s="409"/>
      <c r="Z144" s="409"/>
      <c r="AA144" s="409"/>
      <c r="AB144" s="409"/>
      <c r="AC144" s="409"/>
    </row>
    <row r="145" spans="2:29" x14ac:dyDescent="0.15">
      <c r="B145" s="409"/>
      <c r="C145" s="409"/>
      <c r="D145" s="409"/>
      <c r="E145" s="409"/>
      <c r="F145" s="409"/>
      <c r="G145" s="409"/>
      <c r="H145" s="409"/>
      <c r="I145" s="409"/>
      <c r="J145" s="409"/>
      <c r="K145" s="409"/>
      <c r="L145" s="409"/>
      <c r="M145" s="409"/>
      <c r="N145" s="409"/>
      <c r="O145" s="409"/>
      <c r="P145" s="409"/>
      <c r="Q145" s="409"/>
      <c r="R145" s="409"/>
      <c r="S145" s="409"/>
      <c r="T145" s="409"/>
      <c r="U145" s="409"/>
      <c r="V145" s="409"/>
      <c r="W145" s="409"/>
      <c r="X145" s="409"/>
      <c r="Y145" s="409"/>
      <c r="Z145" s="409"/>
      <c r="AA145" s="409"/>
      <c r="AB145" s="409"/>
      <c r="AC145" s="409"/>
    </row>
    <row r="146" spans="2:29" x14ac:dyDescent="0.15">
      <c r="B146" s="409"/>
      <c r="C146" s="409"/>
      <c r="D146" s="409"/>
      <c r="E146" s="409"/>
      <c r="F146" s="409"/>
      <c r="G146" s="409"/>
      <c r="H146" s="409"/>
      <c r="I146" s="409"/>
      <c r="J146" s="409"/>
      <c r="K146" s="409"/>
      <c r="L146" s="409"/>
      <c r="M146" s="409"/>
      <c r="N146" s="409"/>
      <c r="O146" s="409"/>
      <c r="P146" s="409"/>
      <c r="Q146" s="409"/>
      <c r="R146" s="409"/>
      <c r="S146" s="409"/>
      <c r="T146" s="409"/>
      <c r="U146" s="409"/>
      <c r="V146" s="409"/>
      <c r="W146" s="409"/>
      <c r="X146" s="409"/>
      <c r="Y146" s="409"/>
      <c r="Z146" s="409"/>
      <c r="AA146" s="409"/>
      <c r="AB146" s="409"/>
      <c r="AC146" s="409"/>
    </row>
    <row r="147" spans="2:29" x14ac:dyDescent="0.15">
      <c r="B147" s="409"/>
      <c r="C147" s="409"/>
      <c r="D147" s="409"/>
      <c r="E147" s="409"/>
      <c r="F147" s="409"/>
      <c r="G147" s="409"/>
      <c r="H147" s="409"/>
      <c r="I147" s="409"/>
      <c r="J147" s="409"/>
      <c r="K147" s="409"/>
      <c r="L147" s="409"/>
      <c r="M147" s="409"/>
      <c r="N147" s="409"/>
      <c r="O147" s="409"/>
      <c r="P147" s="409"/>
      <c r="Q147" s="409"/>
      <c r="R147" s="409"/>
      <c r="S147" s="409"/>
      <c r="T147" s="409"/>
      <c r="U147" s="409"/>
      <c r="V147" s="409"/>
      <c r="W147" s="409"/>
      <c r="X147" s="409"/>
      <c r="Y147" s="409"/>
      <c r="Z147" s="409"/>
      <c r="AA147" s="409"/>
      <c r="AB147" s="409"/>
      <c r="AC147" s="409"/>
    </row>
    <row r="148" spans="2:29" x14ac:dyDescent="0.15">
      <c r="B148" s="409"/>
      <c r="C148" s="409"/>
      <c r="D148" s="409"/>
      <c r="E148" s="409"/>
      <c r="F148" s="409"/>
      <c r="G148" s="409"/>
      <c r="H148" s="409"/>
      <c r="I148" s="409"/>
      <c r="J148" s="409"/>
      <c r="K148" s="409"/>
      <c r="L148" s="409"/>
      <c r="M148" s="409"/>
      <c r="N148" s="409"/>
      <c r="O148" s="409"/>
      <c r="P148" s="409"/>
      <c r="Q148" s="409"/>
      <c r="R148" s="409"/>
      <c r="S148" s="409"/>
      <c r="T148" s="409"/>
      <c r="U148" s="409"/>
      <c r="V148" s="409"/>
      <c r="W148" s="409"/>
      <c r="X148" s="409"/>
      <c r="Y148" s="409"/>
      <c r="Z148" s="409"/>
      <c r="AA148" s="409"/>
      <c r="AB148" s="409"/>
      <c r="AC148" s="409"/>
    </row>
  </sheetData>
  <mergeCells count="271">
    <mergeCell ref="E97:M97"/>
    <mergeCell ref="N97:X97"/>
    <mergeCell ref="Y97:AC97"/>
    <mergeCell ref="B102:AC102"/>
    <mergeCell ref="B135:AC135"/>
    <mergeCell ref="B138:AC148"/>
    <mergeCell ref="B100:D101"/>
    <mergeCell ref="E100:M100"/>
    <mergeCell ref="N100:X100"/>
    <mergeCell ref="Y100:AC100"/>
    <mergeCell ref="E101:M101"/>
    <mergeCell ref="N101:X101"/>
    <mergeCell ref="Y101:AC101"/>
    <mergeCell ref="E99:M99"/>
    <mergeCell ref="N99:X99"/>
    <mergeCell ref="Y99:AC99"/>
    <mergeCell ref="B97:D99"/>
    <mergeCell ref="Y96:AC96"/>
    <mergeCell ref="N96:X96"/>
    <mergeCell ref="E96:M96"/>
    <mergeCell ref="B96:D96"/>
    <mergeCell ref="D83:P83"/>
    <mergeCell ref="V78:Y78"/>
    <mergeCell ref="Z78:AC78"/>
    <mergeCell ref="V79:Y79"/>
    <mergeCell ref="Z79:AC79"/>
    <mergeCell ref="V81:Y81"/>
    <mergeCell ref="Z81:AC81"/>
    <mergeCell ref="D80:P80"/>
    <mergeCell ref="Q80:U80"/>
    <mergeCell ref="V80:Y80"/>
    <mergeCell ref="D82:P82"/>
    <mergeCell ref="Q82:U82"/>
    <mergeCell ref="V82:Y82"/>
    <mergeCell ref="Z82:AC82"/>
    <mergeCell ref="B76:C82"/>
    <mergeCell ref="V76:Y76"/>
    <mergeCell ref="Z76:AC76"/>
    <mergeCell ref="Y95:AC95"/>
    <mergeCell ref="B84:AC84"/>
    <mergeCell ref="B86:Q86"/>
    <mergeCell ref="X47:Y47"/>
    <mergeCell ref="Z47:AA47"/>
    <mergeCell ref="AB47:AC47"/>
    <mergeCell ref="M48:Q48"/>
    <mergeCell ref="B71:AC73"/>
    <mergeCell ref="D79:P79"/>
    <mergeCell ref="D81:P81"/>
    <mergeCell ref="Q77:U77"/>
    <mergeCell ref="Q78:U78"/>
    <mergeCell ref="Q79:U79"/>
    <mergeCell ref="Q81:U81"/>
    <mergeCell ref="D76:P76"/>
    <mergeCell ref="Q76:U76"/>
    <mergeCell ref="B69:AC70"/>
    <mergeCell ref="R48:S48"/>
    <mergeCell ref="T48:U48"/>
    <mergeCell ref="V48:W48"/>
    <mergeCell ref="X48:Y48"/>
    <mergeCell ref="Z48:AA48"/>
    <mergeCell ref="AB48:AC48"/>
    <mergeCell ref="M49:Q49"/>
    <mergeCell ref="R49:S49"/>
    <mergeCell ref="T49:U49"/>
    <mergeCell ref="V49:W49"/>
    <mergeCell ref="R27:Y27"/>
    <mergeCell ref="Z27:AC27"/>
    <mergeCell ref="B38:AC39"/>
    <mergeCell ref="B40:AC41"/>
    <mergeCell ref="B68:AC68"/>
    <mergeCell ref="B42:AC42"/>
    <mergeCell ref="B43:AC43"/>
    <mergeCell ref="B44:AC44"/>
    <mergeCell ref="B45:AE45"/>
    <mergeCell ref="B46:F46"/>
    <mergeCell ref="G46:J46"/>
    <mergeCell ref="K46:L46"/>
    <mergeCell ref="B30:AC30"/>
    <mergeCell ref="B31:AC32"/>
    <mergeCell ref="B33:AC34"/>
    <mergeCell ref="B35:AC37"/>
    <mergeCell ref="M46:AC46"/>
    <mergeCell ref="B47:F49"/>
    <mergeCell ref="G47:J49"/>
    <mergeCell ref="K47:L49"/>
    <mergeCell ref="M47:Q47"/>
    <mergeCell ref="R47:S47"/>
    <mergeCell ref="T47:U47"/>
    <mergeCell ref="V47:W47"/>
    <mergeCell ref="R23:Y23"/>
    <mergeCell ref="Z23:AC23"/>
    <mergeCell ref="R19:AC19"/>
    <mergeCell ref="R20:AC20"/>
    <mergeCell ref="N15:Q15"/>
    <mergeCell ref="B28:AC28"/>
    <mergeCell ref="B29:AC29"/>
    <mergeCell ref="N25:Q25"/>
    <mergeCell ref="N26:Q26"/>
    <mergeCell ref="N27:Q27"/>
    <mergeCell ref="R25:Y25"/>
    <mergeCell ref="Z25:AC25"/>
    <mergeCell ref="R26:Y26"/>
    <mergeCell ref="Z26:AC26"/>
    <mergeCell ref="N21:Q21"/>
    <mergeCell ref="N22:Q22"/>
    <mergeCell ref="R15:Y15"/>
    <mergeCell ref="Z15:AC15"/>
    <mergeCell ref="R16:Y16"/>
    <mergeCell ref="Z16:AC16"/>
    <mergeCell ref="R17:Y17"/>
    <mergeCell ref="Z17:AC17"/>
    <mergeCell ref="N17:Q17"/>
    <mergeCell ref="N18:Q18"/>
    <mergeCell ref="N20:Q20"/>
    <mergeCell ref="N19:Q19"/>
    <mergeCell ref="R21:Y21"/>
    <mergeCell ref="Z21:AC21"/>
    <mergeCell ref="R22:Y22"/>
    <mergeCell ref="Z22:AC22"/>
    <mergeCell ref="A3:Z3"/>
    <mergeCell ref="A4:AC5"/>
    <mergeCell ref="A1:AC1"/>
    <mergeCell ref="A10:AC10"/>
    <mergeCell ref="F13:Q13"/>
    <mergeCell ref="R13:AC13"/>
    <mergeCell ref="F14:Q14"/>
    <mergeCell ref="R14:AC14"/>
    <mergeCell ref="B13:E13"/>
    <mergeCell ref="B14:E14"/>
    <mergeCell ref="A7:AC7"/>
    <mergeCell ref="A8:AC9"/>
    <mergeCell ref="F24:M24"/>
    <mergeCell ref="N24:Q24"/>
    <mergeCell ref="R24:Y24"/>
    <mergeCell ref="Z24:AC24"/>
    <mergeCell ref="E98:M98"/>
    <mergeCell ref="N98:X98"/>
    <mergeCell ref="Y98:AC98"/>
    <mergeCell ref="N16:Q16"/>
    <mergeCell ref="B15:E27"/>
    <mergeCell ref="F19:M19"/>
    <mergeCell ref="F18:M18"/>
    <mergeCell ref="F27:M27"/>
    <mergeCell ref="F15:M15"/>
    <mergeCell ref="F16:M16"/>
    <mergeCell ref="F17:M17"/>
    <mergeCell ref="F26:M26"/>
    <mergeCell ref="F25:M25"/>
    <mergeCell ref="F23:M23"/>
    <mergeCell ref="F22:M22"/>
    <mergeCell ref="F21:M21"/>
    <mergeCell ref="F20:M20"/>
    <mergeCell ref="R18:Y18"/>
    <mergeCell ref="Z18:AC18"/>
    <mergeCell ref="N23:Q23"/>
    <mergeCell ref="X49:Y49"/>
    <mergeCell ref="Z49:AA49"/>
    <mergeCell ref="AB49:AC49"/>
    <mergeCell ref="B50:F52"/>
    <mergeCell ref="G50:J52"/>
    <mergeCell ref="K50:L52"/>
    <mergeCell ref="M50:Q50"/>
    <mergeCell ref="R50:S50"/>
    <mergeCell ref="T50:U50"/>
    <mergeCell ref="V50:W50"/>
    <mergeCell ref="X50:Y50"/>
    <mergeCell ref="Z50:AA50"/>
    <mergeCell ref="AB50:AC50"/>
    <mergeCell ref="M51:Q51"/>
    <mergeCell ref="R51:S51"/>
    <mergeCell ref="T51:U51"/>
    <mergeCell ref="V51:W51"/>
    <mergeCell ref="X51:Y51"/>
    <mergeCell ref="Z51:AA51"/>
    <mergeCell ref="AB51:AC51"/>
    <mergeCell ref="M52:Q52"/>
    <mergeCell ref="R52:S52"/>
    <mergeCell ref="T52:U52"/>
    <mergeCell ref="V52:W52"/>
    <mergeCell ref="X52:Y52"/>
    <mergeCell ref="Z52:AA52"/>
    <mergeCell ref="AB52:AC52"/>
    <mergeCell ref="B53:AE53"/>
    <mergeCell ref="B54:F54"/>
    <mergeCell ref="G54:J54"/>
    <mergeCell ref="K54:L54"/>
    <mergeCell ref="M54:AC54"/>
    <mergeCell ref="B55:F57"/>
    <mergeCell ref="G55:J57"/>
    <mergeCell ref="K55:L57"/>
    <mergeCell ref="M55:Q55"/>
    <mergeCell ref="R55:S55"/>
    <mergeCell ref="T55:U55"/>
    <mergeCell ref="V55:W55"/>
    <mergeCell ref="X55:Y55"/>
    <mergeCell ref="Z55:AA55"/>
    <mergeCell ref="AB55:AC55"/>
    <mergeCell ref="M56:Q56"/>
    <mergeCell ref="R56:S56"/>
    <mergeCell ref="T56:U56"/>
    <mergeCell ref="V56:W56"/>
    <mergeCell ref="X56:Y56"/>
    <mergeCell ref="Z56:AA56"/>
    <mergeCell ref="AB56:AC56"/>
    <mergeCell ref="M57:Q57"/>
    <mergeCell ref="R57:S57"/>
    <mergeCell ref="T57:U57"/>
    <mergeCell ref="V57:W57"/>
    <mergeCell ref="X57:Y57"/>
    <mergeCell ref="Z57:AA57"/>
    <mergeCell ref="AB57:AC57"/>
    <mergeCell ref="B58:F60"/>
    <mergeCell ref="G58:J60"/>
    <mergeCell ref="K58:L60"/>
    <mergeCell ref="M58:Q58"/>
    <mergeCell ref="R58:S58"/>
    <mergeCell ref="T58:U58"/>
    <mergeCell ref="V58:W58"/>
    <mergeCell ref="X58:Y58"/>
    <mergeCell ref="Z58:AA58"/>
    <mergeCell ref="AB58:AC58"/>
    <mergeCell ref="M59:Q59"/>
    <mergeCell ref="R59:S59"/>
    <mergeCell ref="T59:U59"/>
    <mergeCell ref="V59:W59"/>
    <mergeCell ref="X59:Y59"/>
    <mergeCell ref="Z59:AA59"/>
    <mergeCell ref="B61:F63"/>
    <mergeCell ref="G61:J63"/>
    <mergeCell ref="K61:L63"/>
    <mergeCell ref="M61:Q61"/>
    <mergeCell ref="R61:S61"/>
    <mergeCell ref="T61:U61"/>
    <mergeCell ref="V61:W61"/>
    <mergeCell ref="M62:Q62"/>
    <mergeCell ref="R62:S62"/>
    <mergeCell ref="T62:U62"/>
    <mergeCell ref="V62:W62"/>
    <mergeCell ref="M63:Q63"/>
    <mergeCell ref="R63:S63"/>
    <mergeCell ref="T63:U63"/>
    <mergeCell ref="V63:W63"/>
    <mergeCell ref="AB59:AC59"/>
    <mergeCell ref="X61:Y61"/>
    <mergeCell ref="Z61:AA61"/>
    <mergeCell ref="X62:Y62"/>
    <mergeCell ref="Z62:AA62"/>
    <mergeCell ref="X63:Y63"/>
    <mergeCell ref="Z63:AA63"/>
    <mergeCell ref="M60:Q60"/>
    <mergeCell ref="R60:S60"/>
    <mergeCell ref="AB63:AC63"/>
    <mergeCell ref="T60:U60"/>
    <mergeCell ref="V60:W60"/>
    <mergeCell ref="X60:Y60"/>
    <mergeCell ref="Z60:AA60"/>
    <mergeCell ref="AB60:AC60"/>
    <mergeCell ref="AB61:AC61"/>
    <mergeCell ref="AB62:AC62"/>
    <mergeCell ref="B87:AC87"/>
    <mergeCell ref="B90:AC91"/>
    <mergeCell ref="B94:AC94"/>
    <mergeCell ref="V77:Y77"/>
    <mergeCell ref="D77:P77"/>
    <mergeCell ref="Z77:AC77"/>
    <mergeCell ref="Z80:AC80"/>
    <mergeCell ref="Z75:AC75"/>
    <mergeCell ref="V75:Y75"/>
    <mergeCell ref="Q75:U75"/>
    <mergeCell ref="B75:P75"/>
    <mergeCell ref="D78:P78"/>
  </mergeCells>
  <phoneticPr fontId="3"/>
  <pageMargins left="0.7" right="0.51"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opLeftCell="A4" workbookViewId="0">
      <selection sqref="A1:K1"/>
    </sheetView>
  </sheetViews>
  <sheetFormatPr defaultRowHeight="19.5" x14ac:dyDescent="0.15"/>
  <cols>
    <col min="1" max="1" width="29.625" style="36" bestFit="1" customWidth="1"/>
    <col min="2" max="16384" width="9" style="36"/>
  </cols>
  <sheetData>
    <row r="1" spans="1:11" s="33" customFormat="1" x14ac:dyDescent="0.15">
      <c r="A1" s="421" t="s">
        <v>202</v>
      </c>
      <c r="B1" s="421"/>
      <c r="C1" s="421"/>
      <c r="D1" s="421"/>
      <c r="E1" s="421"/>
      <c r="F1" s="421"/>
      <c r="G1" s="421"/>
      <c r="H1" s="421"/>
      <c r="I1" s="421"/>
      <c r="J1" s="421"/>
      <c r="K1" s="421"/>
    </row>
    <row r="2" spans="1:11" s="33" customFormat="1" ht="47.25" customHeight="1" x14ac:dyDescent="0.15">
      <c r="A2" s="49" t="s">
        <v>201</v>
      </c>
      <c r="B2" s="50" t="s">
        <v>125</v>
      </c>
      <c r="C2" s="50" t="s">
        <v>28</v>
      </c>
      <c r="D2" s="50" t="s">
        <v>126</v>
      </c>
      <c r="E2" s="50" t="s">
        <v>127</v>
      </c>
      <c r="F2" s="50" t="s">
        <v>128</v>
      </c>
      <c r="G2" s="50" t="s">
        <v>129</v>
      </c>
      <c r="H2" s="50" t="s">
        <v>130</v>
      </c>
      <c r="I2" s="34"/>
      <c r="J2" s="34"/>
    </row>
    <row r="3" spans="1:11" s="33" customFormat="1" ht="47.25" customHeight="1" x14ac:dyDescent="0.15">
      <c r="A3" s="37" t="s">
        <v>205</v>
      </c>
      <c r="B3" s="39" t="s">
        <v>131</v>
      </c>
      <c r="C3" s="39" t="s">
        <v>131</v>
      </c>
      <c r="D3" s="39" t="s">
        <v>131</v>
      </c>
      <c r="E3" s="39"/>
      <c r="F3" s="39"/>
      <c r="G3" s="39"/>
      <c r="H3" s="39"/>
      <c r="I3" s="35"/>
      <c r="J3" s="35"/>
    </row>
    <row r="4" spans="1:11" s="33" customFormat="1" ht="47.25" customHeight="1" x14ac:dyDescent="0.15">
      <c r="A4" s="38" t="s">
        <v>204</v>
      </c>
      <c r="B4" s="39" t="s">
        <v>131</v>
      </c>
      <c r="C4" s="39"/>
      <c r="D4" s="39"/>
      <c r="E4" s="39" t="s">
        <v>131</v>
      </c>
      <c r="F4" s="39" t="s">
        <v>131</v>
      </c>
      <c r="G4" s="39" t="s">
        <v>131</v>
      </c>
      <c r="H4" s="39"/>
      <c r="I4" s="35"/>
      <c r="J4" s="35"/>
    </row>
    <row r="5" spans="1:11" s="33" customFormat="1" ht="47.25" customHeight="1" x14ac:dyDescent="0.15">
      <c r="A5" s="37" t="s">
        <v>132</v>
      </c>
      <c r="B5" s="39" t="s">
        <v>131</v>
      </c>
      <c r="C5" s="40" t="s">
        <v>203</v>
      </c>
      <c r="D5" s="40" t="s">
        <v>203</v>
      </c>
      <c r="E5" s="39"/>
      <c r="F5" s="39"/>
      <c r="G5" s="39"/>
      <c r="H5" s="39"/>
      <c r="I5" s="35"/>
      <c r="J5" s="35"/>
    </row>
    <row r="6" spans="1:11" s="33" customFormat="1" ht="47.25" customHeight="1" x14ac:dyDescent="0.15">
      <c r="A6" s="37" t="s">
        <v>133</v>
      </c>
      <c r="B6" s="39" t="s">
        <v>200</v>
      </c>
      <c r="C6" s="39"/>
      <c r="D6" s="39"/>
      <c r="E6" s="39" t="s">
        <v>200</v>
      </c>
      <c r="F6" s="39"/>
      <c r="G6" s="39" t="s">
        <v>200</v>
      </c>
      <c r="H6" s="39" t="s">
        <v>200</v>
      </c>
      <c r="I6" s="35"/>
      <c r="J6" s="35"/>
    </row>
    <row r="7" spans="1:11" s="33" customFormat="1" ht="47.25" customHeight="1" x14ac:dyDescent="0.15">
      <c r="A7" s="37" t="s">
        <v>134</v>
      </c>
      <c r="B7" s="39" t="s">
        <v>200</v>
      </c>
      <c r="C7" s="39"/>
      <c r="D7" s="39"/>
      <c r="E7" s="39" t="s">
        <v>200</v>
      </c>
      <c r="F7" s="39"/>
      <c r="G7" s="39"/>
      <c r="H7" s="39"/>
      <c r="I7" s="35"/>
      <c r="J7" s="35"/>
    </row>
    <row r="8" spans="1:11" s="33" customFormat="1" ht="47.25" customHeight="1" x14ac:dyDescent="0.15">
      <c r="A8" s="37" t="s">
        <v>135</v>
      </c>
      <c r="B8" s="39" t="s">
        <v>200</v>
      </c>
      <c r="C8" s="39"/>
      <c r="D8" s="39"/>
      <c r="E8" s="39" t="s">
        <v>200</v>
      </c>
      <c r="F8" s="39"/>
      <c r="G8" s="39"/>
      <c r="H8" s="39"/>
      <c r="I8" s="35"/>
      <c r="J8" s="35"/>
    </row>
    <row r="9" spans="1:11" s="33" customFormat="1" ht="47.25" customHeight="1" x14ac:dyDescent="0.15">
      <c r="A9" s="37" t="s">
        <v>241</v>
      </c>
      <c r="B9" s="39" t="s">
        <v>188</v>
      </c>
      <c r="C9" s="39" t="s">
        <v>188</v>
      </c>
      <c r="D9" s="39" t="s">
        <v>188</v>
      </c>
      <c r="E9" s="39"/>
      <c r="F9" s="39"/>
      <c r="G9" s="39"/>
      <c r="H9" s="39"/>
      <c r="I9" s="35"/>
      <c r="J9" s="35"/>
    </row>
    <row r="10" spans="1:11" s="33" customFormat="1" ht="47.25" customHeight="1" x14ac:dyDescent="0.15">
      <c r="A10" s="37" t="s">
        <v>249</v>
      </c>
      <c r="B10" s="39" t="s">
        <v>252</v>
      </c>
      <c r="C10" s="40" t="s">
        <v>203</v>
      </c>
      <c r="D10" s="40" t="s">
        <v>203</v>
      </c>
      <c r="E10" s="39"/>
      <c r="F10" s="39"/>
      <c r="G10" s="39"/>
      <c r="H10" s="39"/>
      <c r="I10" s="35"/>
      <c r="J10" s="35"/>
    </row>
    <row r="11" spans="1:11" s="33" customFormat="1" ht="47.25" customHeight="1" x14ac:dyDescent="0.15">
      <c r="A11" s="37" t="s">
        <v>136</v>
      </c>
      <c r="B11" s="39" t="s">
        <v>200</v>
      </c>
      <c r="C11" s="39" t="s">
        <v>200</v>
      </c>
      <c r="D11" s="39" t="s">
        <v>200</v>
      </c>
      <c r="E11" s="39"/>
      <c r="F11" s="39"/>
      <c r="G11" s="39"/>
      <c r="H11" s="39"/>
      <c r="I11" s="35"/>
      <c r="J11" s="35"/>
    </row>
    <row r="12" spans="1:11" x14ac:dyDescent="0.15">
      <c r="A12" s="36" t="s">
        <v>222</v>
      </c>
    </row>
  </sheetData>
  <mergeCells count="1">
    <mergeCell ref="A1:K1"/>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Sheet2</vt:lpstr>
      <vt:lpstr>祝日リスト</vt:lpstr>
      <vt:lpstr>ドック申込書</vt:lpstr>
      <vt:lpstr>ｵﾌﾟｼｮﾝ検査</vt:lpstr>
      <vt:lpstr>ドックのご案内</vt:lpstr>
      <vt:lpstr>保険者毎のコース</vt:lpstr>
      <vt:lpstr>ドック申込書!Print_Area</vt:lpstr>
      <vt:lpstr>オプション</vt:lpstr>
      <vt:lpstr>コース</vt:lpstr>
      <vt:lpstr>タイトル</vt:lpstr>
      <vt:lpstr>胃部検査</vt:lpstr>
      <vt:lpstr>決定日</vt:lpstr>
      <vt:lpstr>子宮がん提携医療機関</vt:lpstr>
      <vt:lpstr>時間</vt:lpstr>
      <vt:lpstr>祝日リスト</vt:lpstr>
      <vt:lpstr>性別</vt:lpstr>
      <vt:lpstr>乳がん提携医療機関</vt:lpstr>
      <vt:lpstr>保険の種類</vt:lpstr>
      <vt:lpstr>有無</vt:lpstr>
    </vt:vector>
  </TitlesOfParts>
  <Company>sagashi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hiroyuki.fujiki</dc:creator>
  <cp:lastModifiedBy>user</cp:lastModifiedBy>
  <cp:lastPrinted>2025-03-19T02:29:13Z</cp:lastPrinted>
  <dcterms:created xsi:type="dcterms:W3CDTF">2007-06-27T01:29:11Z</dcterms:created>
  <dcterms:modified xsi:type="dcterms:W3CDTF">2025-04-03T00:09:29Z</dcterms:modified>
</cp:coreProperties>
</file>